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filterPrivacy="1" defaultThemeVersion="166925"/>
  <xr:revisionPtr revIDLastSave="0" documentId="8_{B6BE59CA-5534-4366-9C67-4939879EF5DC}" xr6:coauthVersionLast="47" xr6:coauthVersionMax="47" xr10:uidLastSave="{00000000-0000-0000-0000-000000000000}"/>
  <bookViews>
    <workbookView xWindow="-108" yWindow="-108" windowWidth="23256" windowHeight="12576" xr2:uid="{59B8BC70-23C9-4166-BCED-65B7C508A2F7}"/>
  </bookViews>
  <sheets>
    <sheet name="Sheet1" sheetId="1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1" l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J52" i="1" l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B43" i="1"/>
  <c r="E43" i="1"/>
  <c r="B44" i="1"/>
  <c r="E44" i="1"/>
  <c r="B45" i="1"/>
  <c r="E45" i="1"/>
  <c r="B46" i="1"/>
  <c r="E46" i="1"/>
  <c r="B47" i="1"/>
  <c r="E47" i="1"/>
  <c r="B48" i="1"/>
  <c r="E48" i="1"/>
  <c r="B49" i="1"/>
  <c r="E49" i="1"/>
  <c r="B50" i="1"/>
  <c r="E50" i="1"/>
  <c r="B51" i="1"/>
  <c r="E51" i="1"/>
  <c r="B52" i="1"/>
  <c r="E52" i="1"/>
  <c r="J1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D9" i="1"/>
  <c r="K49" i="1" s="1"/>
  <c r="C20" i="1"/>
  <c r="C19" i="1"/>
  <c r="C18" i="1"/>
  <c r="C17" i="1"/>
  <c r="C16" i="1"/>
  <c r="C15" i="1"/>
  <c r="C14" i="1"/>
  <c r="C13" i="1"/>
  <c r="D13" i="1" s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K14" i="1" l="1"/>
  <c r="K30" i="1"/>
  <c r="K44" i="1"/>
  <c r="K38" i="1"/>
  <c r="K20" i="1"/>
  <c r="K28" i="1"/>
  <c r="K22" i="1"/>
  <c r="K15" i="1"/>
  <c r="K26" i="1"/>
  <c r="K31" i="1"/>
  <c r="K42" i="1"/>
  <c r="K47" i="1"/>
  <c r="K39" i="1"/>
  <c r="K18" i="1"/>
  <c r="K23" i="1"/>
  <c r="K34" i="1"/>
  <c r="K50" i="1"/>
  <c r="K46" i="1"/>
  <c r="K36" i="1"/>
  <c r="K52" i="1"/>
  <c r="K13" i="1"/>
  <c r="K21" i="1"/>
  <c r="K29" i="1"/>
  <c r="K37" i="1"/>
  <c r="K45" i="1"/>
  <c r="K16" i="1"/>
  <c r="K24" i="1"/>
  <c r="K32" i="1"/>
  <c r="K40" i="1"/>
  <c r="K48" i="1"/>
  <c r="K19" i="1"/>
  <c r="K27" i="1"/>
  <c r="K35" i="1"/>
  <c r="K43" i="1"/>
  <c r="K51" i="1"/>
  <c r="K17" i="1"/>
  <c r="K25" i="1"/>
  <c r="K33" i="1"/>
  <c r="K41" i="1"/>
  <c r="D14" i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10" i="1"/>
  <c r="F13" i="1"/>
  <c r="G13" i="1" s="1"/>
  <c r="H13" i="1" s="1"/>
  <c r="I13" i="1" s="1"/>
  <c r="L49" i="1" l="1"/>
  <c r="L41" i="1"/>
  <c r="L33" i="1"/>
  <c r="L25" i="1"/>
  <c r="L17" i="1"/>
  <c r="L46" i="1"/>
  <c r="L38" i="1"/>
  <c r="L30" i="1"/>
  <c r="L22" i="1"/>
  <c r="L14" i="1"/>
  <c r="L27" i="1"/>
  <c r="L51" i="1"/>
  <c r="L43" i="1"/>
  <c r="L35" i="1"/>
  <c r="L19" i="1"/>
  <c r="L28" i="1"/>
  <c r="L48" i="1"/>
  <c r="L40" i="1"/>
  <c r="L32" i="1"/>
  <c r="L24" i="1"/>
  <c r="L16" i="1"/>
  <c r="L45" i="1"/>
  <c r="L37" i="1"/>
  <c r="L29" i="1"/>
  <c r="L21" i="1"/>
  <c r="L13" i="1"/>
  <c r="L47" i="1"/>
  <c r="L39" i="1"/>
  <c r="L31" i="1"/>
  <c r="L23" i="1"/>
  <c r="L15" i="1"/>
  <c r="L44" i="1"/>
  <c r="L36" i="1"/>
  <c r="L50" i="1"/>
  <c r="L42" i="1"/>
  <c r="L34" i="1"/>
  <c r="L26" i="1"/>
  <c r="L18" i="1"/>
  <c r="L52" i="1"/>
  <c r="L20" i="1"/>
  <c r="F14" i="1"/>
  <c r="G14" i="1" s="1"/>
  <c r="H14" i="1" s="1"/>
  <c r="I14" i="1" l="1"/>
  <c r="F15" i="1"/>
  <c r="G15" i="1" s="1"/>
  <c r="H15" i="1" s="1"/>
  <c r="I15" i="1" l="1"/>
  <c r="F16" i="1"/>
  <c r="G16" i="1" s="1"/>
  <c r="H16" i="1" s="1"/>
  <c r="I16" i="1" l="1"/>
  <c r="F17" i="1"/>
  <c r="G17" i="1" l="1"/>
  <c r="H17" i="1" s="1"/>
  <c r="F18" i="1" l="1"/>
  <c r="G18" i="1" s="1"/>
  <c r="I17" i="1"/>
  <c r="H18" i="1" l="1"/>
  <c r="I18" i="1" s="1"/>
  <c r="F19" i="1" l="1"/>
  <c r="G19" i="1" s="1"/>
  <c r="H19" i="1" s="1"/>
  <c r="I19" i="1" s="1"/>
  <c r="F20" i="1" l="1"/>
  <c r="G20" i="1" s="1"/>
  <c r="H20" i="1" s="1"/>
  <c r="I20" i="1"/>
  <c r="F21" i="1"/>
  <c r="G21" i="1" s="1"/>
  <c r="H21" i="1" s="1"/>
  <c r="F22" i="1" l="1"/>
  <c r="G22" i="1" s="1"/>
  <c r="H22" i="1" s="1"/>
  <c r="I21" i="1"/>
  <c r="I22" i="1" l="1"/>
  <c r="F23" i="1"/>
  <c r="G23" i="1" s="1"/>
  <c r="H23" i="1" s="1"/>
  <c r="I23" i="1" l="1"/>
  <c r="F24" i="1"/>
  <c r="G24" i="1" s="1"/>
  <c r="H24" i="1" s="1"/>
  <c r="I24" i="1" l="1"/>
  <c r="F25" i="1"/>
  <c r="G25" i="1" s="1"/>
  <c r="H25" i="1" s="1"/>
  <c r="F26" i="1" l="1"/>
  <c r="G26" i="1" s="1"/>
  <c r="H26" i="1" s="1"/>
  <c r="I26" i="1" s="1"/>
  <c r="I25" i="1"/>
  <c r="F27" i="1" l="1"/>
  <c r="G27" i="1" s="1"/>
  <c r="H27" i="1" s="1"/>
  <c r="F28" i="1" s="1"/>
  <c r="G28" i="1" s="1"/>
  <c r="H28" i="1" s="1"/>
  <c r="I27" i="1" l="1"/>
  <c r="F29" i="1"/>
  <c r="G29" i="1" s="1"/>
  <c r="H29" i="1" s="1"/>
  <c r="I28" i="1" l="1"/>
  <c r="F30" i="1" l="1"/>
  <c r="G30" i="1" s="1"/>
  <c r="H30" i="1" s="1"/>
  <c r="I29" i="1"/>
  <c r="I30" i="1" l="1"/>
  <c r="F31" i="1"/>
  <c r="G31" i="1" s="1"/>
  <c r="H31" i="1" s="1"/>
  <c r="F32" i="1" l="1"/>
  <c r="G32" i="1" s="1"/>
  <c r="H32" i="1" s="1"/>
  <c r="I31" i="1"/>
  <c r="I32" i="1" l="1"/>
  <c r="F33" i="1"/>
  <c r="G33" i="1" l="1"/>
  <c r="H33" i="1" s="1"/>
  <c r="F34" i="1" l="1"/>
  <c r="I33" i="1"/>
  <c r="G34" i="1" l="1"/>
  <c r="H34" i="1" s="1"/>
  <c r="F35" i="1" l="1"/>
  <c r="G35" i="1" s="1"/>
  <c r="H35" i="1" s="1"/>
  <c r="I34" i="1"/>
  <c r="I35" i="1" l="1"/>
  <c r="F36" i="1"/>
  <c r="G36" i="1" s="1"/>
  <c r="H36" i="1" s="1"/>
  <c r="I36" i="1" l="1"/>
  <c r="F37" i="1"/>
  <c r="G37" i="1" s="1"/>
  <c r="H37" i="1" s="1"/>
  <c r="F38" i="1" l="1"/>
  <c r="G38" i="1" s="1"/>
  <c r="H38" i="1" s="1"/>
  <c r="I37" i="1"/>
  <c r="F39" i="1" l="1"/>
  <c r="G39" i="1" s="1"/>
  <c r="H39" i="1" s="1"/>
  <c r="I38" i="1"/>
  <c r="I39" i="1" l="1"/>
  <c r="F40" i="1"/>
  <c r="G40" i="1" s="1"/>
  <c r="H40" i="1" s="1"/>
  <c r="I40" i="1" l="1"/>
  <c r="F41" i="1"/>
  <c r="G41" i="1" s="1"/>
  <c r="H41" i="1" s="1"/>
  <c r="F42" i="1" l="1"/>
  <c r="G42" i="1" s="1"/>
  <c r="H42" i="1" s="1"/>
  <c r="F43" i="1" s="1"/>
  <c r="G43" i="1" s="1"/>
  <c r="H43" i="1" s="1"/>
  <c r="I41" i="1"/>
  <c r="I42" i="1"/>
  <c r="F44" i="1" l="1"/>
  <c r="G44" i="1" s="1"/>
  <c r="H44" i="1" s="1"/>
  <c r="I43" i="1"/>
  <c r="F45" i="1" l="1"/>
  <c r="G45" i="1" s="1"/>
  <c r="H45" i="1" s="1"/>
  <c r="I44" i="1"/>
  <c r="I45" i="1" l="1"/>
  <c r="F46" i="1"/>
  <c r="G46" i="1" s="1"/>
  <c r="H46" i="1" s="1"/>
  <c r="I46" i="1" l="1"/>
  <c r="F47" i="1"/>
  <c r="G47" i="1" s="1"/>
  <c r="H47" i="1" s="1"/>
  <c r="I47" i="1" l="1"/>
  <c r="F48" i="1"/>
  <c r="G48" i="1" s="1"/>
  <c r="H48" i="1" s="1"/>
  <c r="F49" i="1" l="1"/>
  <c r="G49" i="1" s="1"/>
  <c r="H49" i="1" s="1"/>
  <c r="I48" i="1"/>
  <c r="I49" i="1" l="1"/>
  <c r="F50" i="1"/>
  <c r="G50" i="1" s="1"/>
  <c r="H50" i="1" s="1"/>
  <c r="F51" i="1" l="1"/>
  <c r="G51" i="1" s="1"/>
  <c r="H51" i="1" s="1"/>
  <c r="I50" i="1"/>
  <c r="F52" i="1" l="1"/>
  <c r="G52" i="1" s="1"/>
  <c r="I51" i="1"/>
  <c r="H52" i="1" l="1"/>
  <c r="I52" i="1" s="1"/>
  <c r="I8" i="1" a="1"/>
  <c r="I8" i="1" s="1"/>
  <c r="G10" i="1" a="1"/>
  <c r="G10" i="1" s="1"/>
  <c r="G9" i="1" a="1"/>
  <c r="G9" i="1" s="1"/>
  <c r="I10" i="1" a="1"/>
  <c r="I10" i="1" s="1"/>
  <c r="I9" i="1" a="1"/>
  <c r="I9" i="1" s="1"/>
  <c r="G8" i="1" a="1"/>
  <c r="G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8" authorId="0" shapeId="0" xr:uid="{BD339070-E4B7-416B-ADCD-600027C8EC08}">
      <text>
        <r>
          <rPr>
            <b/>
            <sz val="9"/>
            <color indexed="81"/>
            <rFont val="MS P ゴシック"/>
            <family val="3"/>
            <charset val="128"/>
          </rPr>
          <t>FIRE以外に目標とする金額があれば入力してください。</t>
        </r>
      </text>
    </comment>
    <comment ref="D9" authorId="0" shapeId="0" xr:uid="{647214B4-DC7A-49C3-A4AD-E063F8ADC334}">
      <text>
        <r>
          <rPr>
            <b/>
            <sz val="9"/>
            <color indexed="81"/>
            <rFont val="MS P ゴシック"/>
            <family val="3"/>
            <charset val="128"/>
          </rPr>
          <t>4%ルールを元に年間支出の25倍の金額としています。</t>
        </r>
      </text>
    </comment>
    <comment ref="D10" authorId="0" shapeId="0" xr:uid="{02A69C08-ECA2-42EC-A569-18CC519E5612}">
      <text>
        <r>
          <rPr>
            <b/>
            <sz val="9"/>
            <color indexed="81"/>
            <rFont val="MS P ゴシック"/>
            <family val="3"/>
            <charset val="128"/>
          </rPr>
          <t>FIREに必要な金額の半分としています。
サイドFIREが達成できれば、年間支出の半分を資産所得より得ることが出来ます。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<sst xmlns="http://schemas.openxmlformats.org/spreadsheetml/2006/main" count="33" uniqueCount="28">
  <si>
    <t>黄色の欄を入力してください</t>
    <rPh sb="0" eb="2">
      <t>キイロ</t>
    </rPh>
    <rPh sb="3" eb="4">
      <t>ラン</t>
    </rPh>
    <rPh sb="5" eb="7">
      <t>ニュウリョク</t>
    </rPh>
    <phoneticPr fontId="3"/>
  </si>
  <si>
    <t>月投資金額</t>
    <rPh sb="0" eb="1">
      <t>ツキ</t>
    </rPh>
    <rPh sb="1" eb="3">
      <t>トウシ</t>
    </rPh>
    <rPh sb="3" eb="5">
      <t>キンガク</t>
    </rPh>
    <phoneticPr fontId="3"/>
  </si>
  <si>
    <t>期待利回り</t>
    <rPh sb="0" eb="2">
      <t>キタイ</t>
    </rPh>
    <rPh sb="2" eb="4">
      <t>リマワ</t>
    </rPh>
    <phoneticPr fontId="3"/>
  </si>
  <si>
    <t>現在投資余力</t>
    <rPh sb="0" eb="2">
      <t>ゲンザイ</t>
    </rPh>
    <rPh sb="2" eb="4">
      <t>トウシ</t>
    </rPh>
    <rPh sb="4" eb="6">
      <t>ヨリョク</t>
    </rPh>
    <phoneticPr fontId="3"/>
  </si>
  <si>
    <t>※現在投資している金額 or 現在の預金から投資に回せる金額</t>
    <rPh sb="1" eb="3">
      <t>ゲンザイ</t>
    </rPh>
    <rPh sb="3" eb="5">
      <t>トウシ</t>
    </rPh>
    <rPh sb="9" eb="11">
      <t>キンガク</t>
    </rPh>
    <rPh sb="15" eb="17">
      <t>ゲンザイ</t>
    </rPh>
    <rPh sb="18" eb="20">
      <t>ヨキン</t>
    </rPh>
    <rPh sb="22" eb="24">
      <t>トウシ</t>
    </rPh>
    <rPh sb="25" eb="26">
      <t>マワ</t>
    </rPh>
    <rPh sb="28" eb="30">
      <t>キンガク</t>
    </rPh>
    <phoneticPr fontId="3"/>
  </si>
  <si>
    <t>生活防衛費</t>
    <rPh sb="0" eb="2">
      <t>セイカツ</t>
    </rPh>
    <rPh sb="2" eb="5">
      <t>ボウエイヒ</t>
    </rPh>
    <phoneticPr fontId="3"/>
  </si>
  <si>
    <t>※投資元本から除外。合計資産に合算。一般的に月支出の6～12ヶ月分が理想。</t>
    <rPh sb="1" eb="3">
      <t>トウシ</t>
    </rPh>
    <rPh sb="3" eb="5">
      <t>ガンポン</t>
    </rPh>
    <rPh sb="7" eb="9">
      <t>ジョガイ</t>
    </rPh>
    <rPh sb="10" eb="12">
      <t>ゴウケイ</t>
    </rPh>
    <rPh sb="12" eb="14">
      <t>シサン</t>
    </rPh>
    <rPh sb="15" eb="17">
      <t>ガッサン</t>
    </rPh>
    <rPh sb="18" eb="20">
      <t>イッパン</t>
    </rPh>
    <rPh sb="20" eb="21">
      <t>テキ</t>
    </rPh>
    <rPh sb="22" eb="23">
      <t>ツキ</t>
    </rPh>
    <rPh sb="23" eb="25">
      <t>シシュツ</t>
    </rPh>
    <rPh sb="31" eb="32">
      <t>ゲツ</t>
    </rPh>
    <rPh sb="32" eb="33">
      <t>ブン</t>
    </rPh>
    <rPh sb="34" eb="36">
      <t>リソウ</t>
    </rPh>
    <phoneticPr fontId="3"/>
  </si>
  <si>
    <t>年間支出</t>
    <rPh sb="0" eb="2">
      <t>ネンカン</t>
    </rPh>
    <rPh sb="2" eb="4">
      <t>シシュツ</t>
    </rPh>
    <phoneticPr fontId="3"/>
  </si>
  <si>
    <t>現在年齢</t>
    <rPh sb="0" eb="2">
      <t>ゲンザイ</t>
    </rPh>
    <rPh sb="2" eb="4">
      <t>ネンレイ</t>
    </rPh>
    <phoneticPr fontId="3"/>
  </si>
  <si>
    <t>目標金額</t>
    <rPh sb="0" eb="2">
      <t>モクヒョウ</t>
    </rPh>
    <rPh sb="2" eb="4">
      <t>キンガク</t>
    </rPh>
    <phoneticPr fontId="3"/>
  </si>
  <si>
    <t>あなたは</t>
    <phoneticPr fontId="3"/>
  </si>
  <si>
    <t>年後の</t>
    <rPh sb="0" eb="2">
      <t>ネンゴ</t>
    </rPh>
    <phoneticPr fontId="3"/>
  </si>
  <si>
    <t>歳の時に目標金額に到達します。</t>
    <rPh sb="0" eb="1">
      <t>サイ</t>
    </rPh>
    <rPh sb="2" eb="3">
      <t>トキ</t>
    </rPh>
    <rPh sb="4" eb="6">
      <t>モクヒョウ</t>
    </rPh>
    <rPh sb="6" eb="8">
      <t>キンガク</t>
    </rPh>
    <rPh sb="9" eb="11">
      <t>トウタツ</t>
    </rPh>
    <phoneticPr fontId="3"/>
  </si>
  <si>
    <t>FIREに必要な金額</t>
    <rPh sb="5" eb="7">
      <t>ヒツヨウ</t>
    </rPh>
    <rPh sb="8" eb="10">
      <t>キンガク</t>
    </rPh>
    <phoneticPr fontId="3"/>
  </si>
  <si>
    <t>歳の時にFIRE出来ます。</t>
    <rPh sb="0" eb="1">
      <t>サイ</t>
    </rPh>
    <rPh sb="2" eb="3">
      <t>トキ</t>
    </rPh>
    <rPh sb="8" eb="10">
      <t>デキ</t>
    </rPh>
    <phoneticPr fontId="3"/>
  </si>
  <si>
    <t>サイドFIREに必要な金額(50%)</t>
    <rPh sb="8" eb="10">
      <t>ヒツヨウ</t>
    </rPh>
    <rPh sb="11" eb="13">
      <t>キンガク</t>
    </rPh>
    <phoneticPr fontId="3"/>
  </si>
  <si>
    <t>歳の時にサイドFIRE出来ます。</t>
  </si>
  <si>
    <t>年数</t>
    <rPh sb="0" eb="2">
      <t>ネンスウ</t>
    </rPh>
    <phoneticPr fontId="3"/>
  </si>
  <si>
    <t>年齢</t>
    <rPh sb="0" eb="2">
      <t>ネンレイ</t>
    </rPh>
    <phoneticPr fontId="3"/>
  </si>
  <si>
    <t>年間投資額</t>
    <rPh sb="0" eb="2">
      <t>ネンカン</t>
    </rPh>
    <rPh sb="2" eb="4">
      <t>トウシ</t>
    </rPh>
    <rPh sb="4" eb="5">
      <t>ガク</t>
    </rPh>
    <phoneticPr fontId="3"/>
  </si>
  <si>
    <t>投資元本</t>
    <rPh sb="0" eb="2">
      <t>トウシ</t>
    </rPh>
    <rPh sb="2" eb="4">
      <t>ガンポン</t>
    </rPh>
    <phoneticPr fontId="3"/>
  </si>
  <si>
    <t>年利</t>
    <rPh sb="0" eb="2">
      <t>ネンリ</t>
    </rPh>
    <phoneticPr fontId="3"/>
  </si>
  <si>
    <t>単年利益</t>
    <rPh sb="0" eb="1">
      <t>タン</t>
    </rPh>
    <rPh sb="1" eb="2">
      <t>ネン</t>
    </rPh>
    <rPh sb="2" eb="4">
      <t>リエキ</t>
    </rPh>
    <phoneticPr fontId="3"/>
  </si>
  <si>
    <t>累積利益</t>
    <rPh sb="0" eb="2">
      <t>ルイセキ</t>
    </rPh>
    <rPh sb="2" eb="4">
      <t>リエキ</t>
    </rPh>
    <phoneticPr fontId="3"/>
  </si>
  <si>
    <t>合計資産</t>
    <rPh sb="0" eb="2">
      <t>ゴウケイ</t>
    </rPh>
    <rPh sb="2" eb="4">
      <t>シサン</t>
    </rPh>
    <phoneticPr fontId="3"/>
  </si>
  <si>
    <t>前年比</t>
    <rPh sb="0" eb="3">
      <t>ゼンネンヒ</t>
    </rPh>
    <phoneticPr fontId="3"/>
  </si>
  <si>
    <t>FIRE</t>
    <phoneticPr fontId="3"/>
  </si>
  <si>
    <t>サイドFIRE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</si>
</sst>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円&quot;"/>
    <numFmt numFmtId="177" formatCode="#,##0&quot;歳&quot;"/>
  </numFmts>
  <fonts count="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3" borderId="1" xfId="0" applyFill="1" applyBorder="1">
      <alignment vertical="center"/>
    </xf>
    <xf numFmtId="38" fontId="0" fillId="3" borderId="1" xfId="1" applyFont="1" applyFill="1" applyBorder="1">
      <alignment vertical="center"/>
    </xf>
    <xf numFmtId="0" fontId="0" fillId="4" borderId="2" xfId="0" applyFill="1" applyBorder="1">
      <alignment vertical="center"/>
    </xf>
    <xf numFmtId="176" fontId="0" fillId="2" borderId="2" xfId="1" applyNumberFormat="1" applyFont="1" applyFill="1" applyBorder="1">
      <alignment vertical="center"/>
    </xf>
    <xf numFmtId="0" fontId="0" fillId="4" borderId="3" xfId="0" applyFill="1" applyBorder="1">
      <alignment vertical="center"/>
    </xf>
    <xf numFmtId="9" fontId="0" fillId="2" borderId="3" xfId="2" applyFont="1" applyFill="1" applyBorder="1">
      <alignment vertical="center"/>
    </xf>
    <xf numFmtId="176" fontId="0" fillId="2" borderId="3" xfId="1" applyNumberFormat="1" applyFont="1" applyFill="1" applyBorder="1">
      <alignment vertical="center"/>
    </xf>
    <xf numFmtId="176" fontId="0" fillId="0" borderId="3" xfId="1" applyNumberFormat="1" applyFont="1" applyFill="1" applyBorder="1">
      <alignment vertical="center"/>
    </xf>
    <xf numFmtId="0" fontId="0" fillId="4" borderId="4" xfId="0" applyFill="1" applyBorder="1" applyAlignment="1">
      <alignment vertical="center" wrapText="1"/>
    </xf>
    <xf numFmtId="176" fontId="0" fillId="0" borderId="4" xfId="1" applyNumberFormat="1" applyFont="1" applyFill="1" applyBorder="1">
      <alignment vertical="center"/>
    </xf>
    <xf numFmtId="177" fontId="0" fillId="2" borderId="3" xfId="1" applyNumberFormat="1" applyFont="1" applyFill="1" applyBorder="1">
      <alignment vertical="center"/>
    </xf>
    <xf numFmtId="38" fontId="2" fillId="0" borderId="0" xfId="1" applyFont="1" applyFill="1" applyBorder="1">
      <alignment vertical="center"/>
    </xf>
    <xf numFmtId="176" fontId="4" fillId="0" borderId="0" xfId="0" applyNumberFormat="1" applyFont="1">
      <alignment vertical="center"/>
    </xf>
    <xf numFmtId="38" fontId="5" fillId="0" borderId="0" xfId="1" applyFont="1">
      <alignment vertical="center"/>
    </xf>
    <xf numFmtId="0" fontId="0" fillId="0" borderId="3" xfId="0" applyFill="1" applyBorder="1">
      <alignment vertical="center"/>
    </xf>
    <xf numFmtId="177" fontId="0" fillId="0" borderId="3" xfId="0" applyNumberFormat="1" applyFill="1" applyBorder="1">
      <alignment vertical="center"/>
    </xf>
    <xf numFmtId="38" fontId="0" fillId="0" borderId="3" xfId="1" applyFont="1" applyFill="1" applyBorder="1">
      <alignment vertical="center"/>
    </xf>
    <xf numFmtId="9" fontId="0" fillId="0" borderId="3" xfId="2" applyFont="1" applyFill="1" applyBorder="1">
      <alignment vertical="center"/>
    </xf>
    <xf numFmtId="0" fontId="2" fillId="0" borderId="0" xfId="0" applyFont="1">
      <alignment vertical="center"/>
    </xf>
    <xf numFmtId="0" fontId="0" fillId="0" borderId="2" xfId="0" applyFill="1" applyBorder="1">
      <alignment vertical="center"/>
    </xf>
    <xf numFmtId="177" fontId="0" fillId="0" borderId="2" xfId="0" applyNumberFormat="1" applyFill="1" applyBorder="1">
      <alignment vertical="center"/>
    </xf>
    <xf numFmtId="38" fontId="0" fillId="0" borderId="2" xfId="1" applyFont="1" applyFill="1" applyBorder="1">
      <alignment vertical="center"/>
    </xf>
    <xf numFmtId="9" fontId="0" fillId="0" borderId="2" xfId="2" applyFont="1" applyFill="1" applyBorder="1">
      <alignment vertical="center"/>
    </xf>
    <xf numFmtId="38" fontId="0" fillId="0" borderId="4" xfId="1" applyFont="1" applyFill="1" applyBorder="1">
      <alignment vertical="center"/>
    </xf>
    <xf numFmtId="0" fontId="0" fillId="0" borderId="4" xfId="0" applyFill="1" applyBorder="1">
      <alignment vertical="center"/>
    </xf>
    <xf numFmtId="177" fontId="0" fillId="0" borderId="4" xfId="0" applyNumberFormat="1" applyFill="1" applyBorder="1">
      <alignment vertical="center"/>
    </xf>
    <xf numFmtId="9" fontId="0" fillId="0" borderId="4" xfId="2" applyFont="1" applyFill="1" applyBorder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資産推移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Sheet1!$D$12</c:f>
              <c:strCache>
                <c:ptCount val="1"/>
                <c:pt idx="0">
                  <c:v>投資元本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Sheet1!$B$13:$B$52</c:f>
              <c:numCache>
                <c:formatCode>#,##0"歳"</c:formatCode>
                <c:ptCount val="40"/>
                <c:pt idx="0">
                  <c:v>33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40</c:v>
                </c:pt>
                <c:pt idx="8">
                  <c:v>41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48</c:v>
                </c:pt>
                <c:pt idx="16">
                  <c:v>49</c:v>
                </c:pt>
                <c:pt idx="17">
                  <c:v>50</c:v>
                </c:pt>
                <c:pt idx="18">
                  <c:v>51</c:v>
                </c:pt>
                <c:pt idx="19">
                  <c:v>52</c:v>
                </c:pt>
                <c:pt idx="20">
                  <c:v>53</c:v>
                </c:pt>
                <c:pt idx="21">
                  <c:v>54</c:v>
                </c:pt>
                <c:pt idx="22">
                  <c:v>55</c:v>
                </c:pt>
                <c:pt idx="23">
                  <c:v>56</c:v>
                </c:pt>
                <c:pt idx="24">
                  <c:v>57</c:v>
                </c:pt>
                <c:pt idx="25">
                  <c:v>58</c:v>
                </c:pt>
                <c:pt idx="26">
                  <c:v>59</c:v>
                </c:pt>
                <c:pt idx="27">
                  <c:v>60</c:v>
                </c:pt>
                <c:pt idx="28">
                  <c:v>61</c:v>
                </c:pt>
                <c:pt idx="29">
                  <c:v>62</c:v>
                </c:pt>
                <c:pt idx="30">
                  <c:v>63</c:v>
                </c:pt>
                <c:pt idx="31">
                  <c:v>64</c:v>
                </c:pt>
                <c:pt idx="32">
                  <c:v>65</c:v>
                </c:pt>
                <c:pt idx="33">
                  <c:v>66</c:v>
                </c:pt>
                <c:pt idx="34">
                  <c:v>67</c:v>
                </c:pt>
                <c:pt idx="35">
                  <c:v>68</c:v>
                </c:pt>
                <c:pt idx="36">
                  <c:v>69</c:v>
                </c:pt>
                <c:pt idx="37">
                  <c:v>70</c:v>
                </c:pt>
                <c:pt idx="38">
                  <c:v>71</c:v>
                </c:pt>
                <c:pt idx="39">
                  <c:v>72</c:v>
                </c:pt>
              </c:numCache>
            </c:numRef>
          </c:cat>
          <c:val>
            <c:numRef>
              <c:f>Sheet1!$D$13:$D$52</c:f>
              <c:numCache>
                <c:formatCode>#,##0_);[Red]\(#,##0\)</c:formatCode>
                <c:ptCount val="40"/>
                <c:pt idx="0">
                  <c:v>16800000</c:v>
                </c:pt>
                <c:pt idx="1">
                  <c:v>18600000</c:v>
                </c:pt>
                <c:pt idx="2">
                  <c:v>20400000</c:v>
                </c:pt>
                <c:pt idx="3">
                  <c:v>22200000</c:v>
                </c:pt>
                <c:pt idx="4">
                  <c:v>24000000</c:v>
                </c:pt>
                <c:pt idx="5">
                  <c:v>25800000</c:v>
                </c:pt>
                <c:pt idx="6">
                  <c:v>27600000</c:v>
                </c:pt>
                <c:pt idx="7">
                  <c:v>29400000</c:v>
                </c:pt>
                <c:pt idx="8">
                  <c:v>31200000</c:v>
                </c:pt>
                <c:pt idx="9">
                  <c:v>33000000</c:v>
                </c:pt>
                <c:pt idx="10">
                  <c:v>34800000</c:v>
                </c:pt>
                <c:pt idx="11">
                  <c:v>36600000</c:v>
                </c:pt>
                <c:pt idx="12">
                  <c:v>38400000</c:v>
                </c:pt>
                <c:pt idx="13">
                  <c:v>40200000</c:v>
                </c:pt>
                <c:pt idx="14">
                  <c:v>42000000</c:v>
                </c:pt>
                <c:pt idx="15">
                  <c:v>43800000</c:v>
                </c:pt>
                <c:pt idx="16">
                  <c:v>45600000</c:v>
                </c:pt>
                <c:pt idx="17">
                  <c:v>47400000</c:v>
                </c:pt>
                <c:pt idx="18">
                  <c:v>49200000</c:v>
                </c:pt>
                <c:pt idx="19">
                  <c:v>51000000</c:v>
                </c:pt>
                <c:pt idx="20">
                  <c:v>52800000</c:v>
                </c:pt>
                <c:pt idx="21">
                  <c:v>54600000</c:v>
                </c:pt>
                <c:pt idx="22">
                  <c:v>56400000</c:v>
                </c:pt>
                <c:pt idx="23">
                  <c:v>58200000</c:v>
                </c:pt>
                <c:pt idx="24">
                  <c:v>60000000</c:v>
                </c:pt>
                <c:pt idx="25">
                  <c:v>61800000</c:v>
                </c:pt>
                <c:pt idx="26">
                  <c:v>63600000</c:v>
                </c:pt>
                <c:pt idx="27">
                  <c:v>65400000</c:v>
                </c:pt>
                <c:pt idx="28">
                  <c:v>67200000</c:v>
                </c:pt>
                <c:pt idx="29">
                  <c:v>69000000</c:v>
                </c:pt>
                <c:pt idx="30">
                  <c:v>70800000</c:v>
                </c:pt>
                <c:pt idx="31">
                  <c:v>72600000</c:v>
                </c:pt>
                <c:pt idx="32">
                  <c:v>74400000</c:v>
                </c:pt>
                <c:pt idx="33">
                  <c:v>76200000</c:v>
                </c:pt>
                <c:pt idx="34">
                  <c:v>78000000</c:v>
                </c:pt>
                <c:pt idx="35">
                  <c:v>79800000</c:v>
                </c:pt>
                <c:pt idx="36">
                  <c:v>81600000</c:v>
                </c:pt>
                <c:pt idx="37">
                  <c:v>83400000</c:v>
                </c:pt>
                <c:pt idx="38">
                  <c:v>85200000</c:v>
                </c:pt>
                <c:pt idx="39">
                  <c:v>87000000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D-4B14-85DD-66087E2E0B6C}"/>
            </c:ext>
          </c:extLst>
        </c:ser>
        <c:ser>
          <c:idx val="1"/>
          <c:order val="1"/>
          <c:tx>
            <c:strRef>
              <c:f>Sheet1!$G$12</c:f>
              <c:strCache>
                <c:ptCount val="1"/>
                <c:pt idx="0">
                  <c:v>累積利益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Sheet1!$B$13:$B$52</c:f>
              <c:numCache>
                <c:formatCode>#,##0"歳"</c:formatCode>
                <c:ptCount val="40"/>
                <c:pt idx="0">
                  <c:v>33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40</c:v>
                </c:pt>
                <c:pt idx="8">
                  <c:v>41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48</c:v>
                </c:pt>
                <c:pt idx="16">
                  <c:v>49</c:v>
                </c:pt>
                <c:pt idx="17">
                  <c:v>50</c:v>
                </c:pt>
                <c:pt idx="18">
                  <c:v>51</c:v>
                </c:pt>
                <c:pt idx="19">
                  <c:v>52</c:v>
                </c:pt>
                <c:pt idx="20">
                  <c:v>53</c:v>
                </c:pt>
                <c:pt idx="21">
                  <c:v>54</c:v>
                </c:pt>
                <c:pt idx="22">
                  <c:v>55</c:v>
                </c:pt>
                <c:pt idx="23">
                  <c:v>56</c:v>
                </c:pt>
                <c:pt idx="24">
                  <c:v>57</c:v>
                </c:pt>
                <c:pt idx="25">
                  <c:v>58</c:v>
                </c:pt>
                <c:pt idx="26">
                  <c:v>59</c:v>
                </c:pt>
                <c:pt idx="27">
                  <c:v>60</c:v>
                </c:pt>
                <c:pt idx="28">
                  <c:v>61</c:v>
                </c:pt>
                <c:pt idx="29">
                  <c:v>62</c:v>
                </c:pt>
                <c:pt idx="30">
                  <c:v>63</c:v>
                </c:pt>
                <c:pt idx="31">
                  <c:v>64</c:v>
                </c:pt>
                <c:pt idx="32">
                  <c:v>65</c:v>
                </c:pt>
                <c:pt idx="33">
                  <c:v>66</c:v>
                </c:pt>
                <c:pt idx="34">
                  <c:v>67</c:v>
                </c:pt>
                <c:pt idx="35">
                  <c:v>68</c:v>
                </c:pt>
                <c:pt idx="36">
                  <c:v>69</c:v>
                </c:pt>
                <c:pt idx="37">
                  <c:v>70</c:v>
                </c:pt>
                <c:pt idx="38">
                  <c:v>71</c:v>
                </c:pt>
                <c:pt idx="39">
                  <c:v>72</c:v>
                </c:pt>
              </c:numCache>
            </c:numRef>
          </c:cat>
          <c:val>
            <c:numRef>
              <c:f>Sheet1!$G$13:$G$52</c:f>
              <c:numCache>
                <c:formatCode>#,##0_);[Red]\(#,##0\)</c:formatCode>
                <c:ptCount val="40"/>
                <c:pt idx="0">
                  <c:v>840000</c:v>
                </c:pt>
                <c:pt idx="1">
                  <c:v>1912000</c:v>
                </c:pt>
                <c:pt idx="2">
                  <c:v>3127600</c:v>
                </c:pt>
                <c:pt idx="3">
                  <c:v>4493980</c:v>
                </c:pt>
                <c:pt idx="4">
                  <c:v>6018679</c:v>
                </c:pt>
                <c:pt idx="5">
                  <c:v>7709612.9500000002</c:v>
                </c:pt>
                <c:pt idx="6">
                  <c:v>9575093.5975000001</c:v>
                </c:pt>
                <c:pt idx="7">
                  <c:v>11623848.277375</c:v>
                </c:pt>
                <c:pt idx="8">
                  <c:v>13865040.691243749</c:v>
                </c:pt>
                <c:pt idx="9">
                  <c:v>16308292.725805936</c:v>
                </c:pt>
                <c:pt idx="10">
                  <c:v>18963707.362096235</c:v>
                </c:pt>
                <c:pt idx="11">
                  <c:v>21841892.730201047</c:v>
                </c:pt>
                <c:pt idx="12">
                  <c:v>24953987.366711099</c:v>
                </c:pt>
                <c:pt idx="13">
                  <c:v>28311686.735046655</c:v>
                </c:pt>
                <c:pt idx="14">
                  <c:v>31927271.071798988</c:v>
                </c:pt>
                <c:pt idx="15">
                  <c:v>35813634.625388935</c:v>
                </c:pt>
                <c:pt idx="16">
                  <c:v>39984316.356658384</c:v>
                </c:pt>
                <c:pt idx="17">
                  <c:v>44453532.174491301</c:v>
                </c:pt>
                <c:pt idx="18">
                  <c:v>49236208.783215865</c:v>
                </c:pt>
                <c:pt idx="19">
                  <c:v>54348019.22237666</c:v>
                </c:pt>
                <c:pt idx="20">
                  <c:v>59805420.183495492</c:v>
                </c:pt>
                <c:pt idx="21">
                  <c:v>65625691.192670271</c:v>
                </c:pt>
                <c:pt idx="22">
                  <c:v>71826975.752303779</c:v>
                </c:pt>
                <c:pt idx="23">
                  <c:v>78428324.539918974</c:v>
                </c:pt>
                <c:pt idx="24">
                  <c:v>85449740.766914919</c:v>
                </c:pt>
                <c:pt idx="25">
                  <c:v>92912227.805260658</c:v>
                </c:pt>
                <c:pt idx="26">
                  <c:v>100837839.19552369</c:v>
                </c:pt>
                <c:pt idx="27">
                  <c:v>109249731.15529987</c:v>
                </c:pt>
                <c:pt idx="28">
                  <c:v>118172217.71306486</c:v>
                </c:pt>
                <c:pt idx="29">
                  <c:v>127630828.59871811</c:v>
                </c:pt>
                <c:pt idx="30">
                  <c:v>137652370.02865401</c:v>
                </c:pt>
                <c:pt idx="31">
                  <c:v>148264988.5300867</c:v>
                </c:pt>
                <c:pt idx="32">
                  <c:v>159498237.95659104</c:v>
                </c:pt>
                <c:pt idx="33">
                  <c:v>171383149.8544206</c:v>
                </c:pt>
                <c:pt idx="34">
                  <c:v>183952307.34714162</c:v>
                </c:pt>
                <c:pt idx="35">
                  <c:v>197239922.7144987</c:v>
                </c:pt>
                <c:pt idx="36">
                  <c:v>211281918.85022363</c:v>
                </c:pt>
                <c:pt idx="37">
                  <c:v>226116014.7927348</c:v>
                </c:pt>
                <c:pt idx="38">
                  <c:v>241781815.53237155</c:v>
                </c:pt>
                <c:pt idx="39">
                  <c:v>258320906.30899012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D-4B14-85DD-66087E2E0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97000888"/>
        <c:axId val="696999248"/>
      </c:barChart>
      <c:lineChart>
        <c:grouping val="standard"/>
        <c:varyColors val="0"/>
        <c:ser>
          <c:idx val="2"/>
          <c:order val="2"/>
          <c:tx>
            <c:strRef>
              <c:f>Sheet1!$J$12</c:f>
              <c:strCache>
                <c:ptCount val="1"/>
                <c:pt idx="0">
                  <c:v>目標金額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Sheet1!$B$13:$B$52</c:f>
              <c:numCache>
                <c:formatCode>#,##0"歳"</c:formatCode>
                <c:ptCount val="40"/>
                <c:pt idx="0">
                  <c:v>33</c:v>
                </c:pt>
                <c:pt idx="1">
                  <c:v>34</c:v>
                </c:pt>
                <c:pt idx="2">
                  <c:v>35</c:v>
                </c:pt>
                <c:pt idx="3">
                  <c:v>36</c:v>
                </c:pt>
                <c:pt idx="4">
                  <c:v>37</c:v>
                </c:pt>
                <c:pt idx="5">
                  <c:v>38</c:v>
                </c:pt>
                <c:pt idx="6">
                  <c:v>39</c:v>
                </c:pt>
                <c:pt idx="7">
                  <c:v>40</c:v>
                </c:pt>
                <c:pt idx="8">
                  <c:v>41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48</c:v>
                </c:pt>
                <c:pt idx="16">
                  <c:v>49</c:v>
                </c:pt>
                <c:pt idx="17">
                  <c:v>50</c:v>
                </c:pt>
                <c:pt idx="18">
                  <c:v>51</c:v>
                </c:pt>
                <c:pt idx="19">
                  <c:v>52</c:v>
                </c:pt>
                <c:pt idx="20">
                  <c:v>53</c:v>
                </c:pt>
                <c:pt idx="21">
                  <c:v>54</c:v>
                </c:pt>
                <c:pt idx="22">
                  <c:v>55</c:v>
                </c:pt>
                <c:pt idx="23">
                  <c:v>56</c:v>
                </c:pt>
                <c:pt idx="24">
                  <c:v>57</c:v>
                </c:pt>
                <c:pt idx="25">
                  <c:v>58</c:v>
                </c:pt>
                <c:pt idx="26">
                  <c:v>59</c:v>
                </c:pt>
                <c:pt idx="27">
                  <c:v>60</c:v>
                </c:pt>
                <c:pt idx="28">
                  <c:v>61</c:v>
                </c:pt>
                <c:pt idx="29">
                  <c:v>62</c:v>
                </c:pt>
                <c:pt idx="30">
                  <c:v>63</c:v>
                </c:pt>
                <c:pt idx="31">
                  <c:v>64</c:v>
                </c:pt>
                <c:pt idx="32">
                  <c:v>65</c:v>
                </c:pt>
                <c:pt idx="33">
                  <c:v>66</c:v>
                </c:pt>
                <c:pt idx="34">
                  <c:v>67</c:v>
                </c:pt>
                <c:pt idx="35">
                  <c:v>68</c:v>
                </c:pt>
                <c:pt idx="36">
                  <c:v>69</c:v>
                </c:pt>
                <c:pt idx="37">
                  <c:v>70</c:v>
                </c:pt>
                <c:pt idx="38">
                  <c:v>71</c:v>
                </c:pt>
                <c:pt idx="39">
                  <c:v>72</c:v>
                </c:pt>
              </c:numCache>
            </c:numRef>
          </c:cat>
          <c:val>
            <c:numRef>
              <c:f>Sheet1!$J$13:$J$52</c:f>
              <c:numCache>
                <c:formatCode>#,##0"円"</c:formatCode>
                <c:ptCount val="40"/>
                <c:pt idx="0">
                  <c:v>50000000</c:v>
                </c:pt>
                <c:pt idx="1">
                  <c:v>50000000</c:v>
                </c:pt>
                <c:pt idx="2">
                  <c:v>50000000</c:v>
                </c:pt>
                <c:pt idx="3">
                  <c:v>50000000</c:v>
                </c:pt>
                <c:pt idx="4">
                  <c:v>50000000</c:v>
                </c:pt>
                <c:pt idx="5">
                  <c:v>50000000</c:v>
                </c:pt>
                <c:pt idx="6">
                  <c:v>50000000</c:v>
                </c:pt>
                <c:pt idx="7">
                  <c:v>50000000</c:v>
                </c:pt>
                <c:pt idx="8">
                  <c:v>50000000</c:v>
                </c:pt>
                <c:pt idx="9">
                  <c:v>50000000</c:v>
                </c:pt>
                <c:pt idx="10">
                  <c:v>50000000</c:v>
                </c:pt>
                <c:pt idx="11">
                  <c:v>50000000</c:v>
                </c:pt>
                <c:pt idx="12">
                  <c:v>50000000</c:v>
                </c:pt>
                <c:pt idx="13">
                  <c:v>50000000</c:v>
                </c:pt>
                <c:pt idx="14">
                  <c:v>50000000</c:v>
                </c:pt>
                <c:pt idx="15">
                  <c:v>50000000</c:v>
                </c:pt>
                <c:pt idx="16">
                  <c:v>50000000</c:v>
                </c:pt>
                <c:pt idx="17">
                  <c:v>50000000</c:v>
                </c:pt>
                <c:pt idx="18">
                  <c:v>50000000</c:v>
                </c:pt>
                <c:pt idx="19">
                  <c:v>50000000</c:v>
                </c:pt>
                <c:pt idx="20">
                  <c:v>50000000</c:v>
                </c:pt>
                <c:pt idx="21">
                  <c:v>50000000</c:v>
                </c:pt>
                <c:pt idx="22">
                  <c:v>50000000</c:v>
                </c:pt>
                <c:pt idx="23">
                  <c:v>50000000</c:v>
                </c:pt>
                <c:pt idx="24">
                  <c:v>50000000</c:v>
                </c:pt>
                <c:pt idx="25">
                  <c:v>50000000</c:v>
                </c:pt>
                <c:pt idx="26">
                  <c:v>50000000</c:v>
                </c:pt>
                <c:pt idx="27">
                  <c:v>50000000</c:v>
                </c:pt>
                <c:pt idx="28">
                  <c:v>50000000</c:v>
                </c:pt>
                <c:pt idx="29">
                  <c:v>50000000</c:v>
                </c:pt>
                <c:pt idx="30">
                  <c:v>50000000</c:v>
                </c:pt>
                <c:pt idx="31">
                  <c:v>50000000</c:v>
                </c:pt>
                <c:pt idx="32">
                  <c:v>50000000</c:v>
                </c:pt>
                <c:pt idx="33">
                  <c:v>50000000</c:v>
                </c:pt>
                <c:pt idx="34">
                  <c:v>50000000</c:v>
                </c:pt>
                <c:pt idx="35">
                  <c:v>50000000</c:v>
                </c:pt>
                <c:pt idx="36">
                  <c:v>50000000</c:v>
                </c:pt>
                <c:pt idx="37">
                  <c:v>50000000</c:v>
                </c:pt>
                <c:pt idx="38">
                  <c:v>50000000</c:v>
                </c:pt>
                <c:pt idx="39">
                  <c:v>50000000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1D-4B14-85DD-66087E2E0B6C}"/>
            </c:ext>
          </c:extLst>
        </c:ser>
        <c:ser>
          <c:idx val="3"/>
          <c:order val="3"/>
          <c:tx>
            <c:strRef>
              <c:f>Sheet1!$K$12</c:f>
              <c:strCache>
                <c:ptCount val="1"/>
                <c:pt idx="0">
                  <c:v>FIRE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Sheet1!$K$13:$K$52</c:f>
              <c:numCache>
                <c:formatCode>#,##0"円"</c:formatCode>
                <c:ptCount val="40"/>
                <c:pt idx="0">
                  <c:v>75000000</c:v>
                </c:pt>
                <c:pt idx="1">
                  <c:v>75000000</c:v>
                </c:pt>
                <c:pt idx="2">
                  <c:v>75000000</c:v>
                </c:pt>
                <c:pt idx="3">
                  <c:v>75000000</c:v>
                </c:pt>
                <c:pt idx="4">
                  <c:v>75000000</c:v>
                </c:pt>
                <c:pt idx="5">
                  <c:v>75000000</c:v>
                </c:pt>
                <c:pt idx="6">
                  <c:v>75000000</c:v>
                </c:pt>
                <c:pt idx="7">
                  <c:v>75000000</c:v>
                </c:pt>
                <c:pt idx="8">
                  <c:v>75000000</c:v>
                </c:pt>
                <c:pt idx="9">
                  <c:v>75000000</c:v>
                </c:pt>
                <c:pt idx="10">
                  <c:v>75000000</c:v>
                </c:pt>
                <c:pt idx="11">
                  <c:v>75000000</c:v>
                </c:pt>
                <c:pt idx="12">
                  <c:v>75000000</c:v>
                </c:pt>
                <c:pt idx="13">
                  <c:v>75000000</c:v>
                </c:pt>
                <c:pt idx="14">
                  <c:v>75000000</c:v>
                </c:pt>
                <c:pt idx="15">
                  <c:v>75000000</c:v>
                </c:pt>
                <c:pt idx="16">
                  <c:v>75000000</c:v>
                </c:pt>
                <c:pt idx="17">
                  <c:v>75000000</c:v>
                </c:pt>
                <c:pt idx="18">
                  <c:v>75000000</c:v>
                </c:pt>
                <c:pt idx="19">
                  <c:v>75000000</c:v>
                </c:pt>
                <c:pt idx="20">
                  <c:v>75000000</c:v>
                </c:pt>
                <c:pt idx="21">
                  <c:v>75000000</c:v>
                </c:pt>
                <c:pt idx="22">
                  <c:v>75000000</c:v>
                </c:pt>
                <c:pt idx="23">
                  <c:v>75000000</c:v>
                </c:pt>
                <c:pt idx="24">
                  <c:v>75000000</c:v>
                </c:pt>
                <c:pt idx="25">
                  <c:v>75000000</c:v>
                </c:pt>
                <c:pt idx="26">
                  <c:v>75000000</c:v>
                </c:pt>
                <c:pt idx="27">
                  <c:v>75000000</c:v>
                </c:pt>
                <c:pt idx="28">
                  <c:v>75000000</c:v>
                </c:pt>
                <c:pt idx="29">
                  <c:v>75000000</c:v>
                </c:pt>
                <c:pt idx="30">
                  <c:v>75000000</c:v>
                </c:pt>
                <c:pt idx="31">
                  <c:v>75000000</c:v>
                </c:pt>
                <c:pt idx="32">
                  <c:v>75000000</c:v>
                </c:pt>
                <c:pt idx="33">
                  <c:v>75000000</c:v>
                </c:pt>
                <c:pt idx="34">
                  <c:v>75000000</c:v>
                </c:pt>
                <c:pt idx="35">
                  <c:v>75000000</c:v>
                </c:pt>
                <c:pt idx="36">
                  <c:v>75000000</c:v>
                </c:pt>
                <c:pt idx="37">
                  <c:v>75000000</c:v>
                </c:pt>
                <c:pt idx="38">
                  <c:v>75000000</c:v>
                </c:pt>
                <c:pt idx="39">
                  <c:v>75000000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1D-4B14-85DD-66087E2E0B6C}"/>
            </c:ext>
          </c:extLst>
        </c:ser>
        <c:ser>
          <c:idx val="4"/>
          <c:order val="4"/>
          <c:tx>
            <c:strRef>
              <c:f>Sheet1!$L$12</c:f>
              <c:strCache>
                <c:ptCount val="1"/>
                <c:pt idx="0">
                  <c:v>サイドFIRE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Sheet1!$L$13:$L$52</c:f>
              <c:numCache>
                <c:formatCode>#,##0"円"</c:formatCode>
                <c:ptCount val="40"/>
                <c:pt idx="0">
                  <c:v>37500000</c:v>
                </c:pt>
                <c:pt idx="1">
                  <c:v>37500000</c:v>
                </c:pt>
                <c:pt idx="2">
                  <c:v>37500000</c:v>
                </c:pt>
                <c:pt idx="3">
                  <c:v>37500000</c:v>
                </c:pt>
                <c:pt idx="4">
                  <c:v>37500000</c:v>
                </c:pt>
                <c:pt idx="5">
                  <c:v>37500000</c:v>
                </c:pt>
                <c:pt idx="6">
                  <c:v>37500000</c:v>
                </c:pt>
                <c:pt idx="7">
                  <c:v>37500000</c:v>
                </c:pt>
                <c:pt idx="8">
                  <c:v>37500000</c:v>
                </c:pt>
                <c:pt idx="9">
                  <c:v>37500000</c:v>
                </c:pt>
                <c:pt idx="10">
                  <c:v>37500000</c:v>
                </c:pt>
                <c:pt idx="11">
                  <c:v>37500000</c:v>
                </c:pt>
                <c:pt idx="12">
                  <c:v>37500000</c:v>
                </c:pt>
                <c:pt idx="13">
                  <c:v>37500000</c:v>
                </c:pt>
                <c:pt idx="14">
                  <c:v>37500000</c:v>
                </c:pt>
                <c:pt idx="15">
                  <c:v>37500000</c:v>
                </c:pt>
                <c:pt idx="16">
                  <c:v>37500000</c:v>
                </c:pt>
                <c:pt idx="17">
                  <c:v>37500000</c:v>
                </c:pt>
                <c:pt idx="18">
                  <c:v>37500000</c:v>
                </c:pt>
                <c:pt idx="19">
                  <c:v>37500000</c:v>
                </c:pt>
                <c:pt idx="20">
                  <c:v>37500000</c:v>
                </c:pt>
                <c:pt idx="21">
                  <c:v>37500000</c:v>
                </c:pt>
                <c:pt idx="22">
                  <c:v>37500000</c:v>
                </c:pt>
                <c:pt idx="23">
                  <c:v>37500000</c:v>
                </c:pt>
                <c:pt idx="24">
                  <c:v>37500000</c:v>
                </c:pt>
                <c:pt idx="25">
                  <c:v>37500000</c:v>
                </c:pt>
                <c:pt idx="26">
                  <c:v>37500000</c:v>
                </c:pt>
                <c:pt idx="27">
                  <c:v>37500000</c:v>
                </c:pt>
                <c:pt idx="28">
                  <c:v>37500000</c:v>
                </c:pt>
                <c:pt idx="29">
                  <c:v>37500000</c:v>
                </c:pt>
                <c:pt idx="30">
                  <c:v>37500000</c:v>
                </c:pt>
                <c:pt idx="31">
                  <c:v>37500000</c:v>
                </c:pt>
                <c:pt idx="32">
                  <c:v>37500000</c:v>
                </c:pt>
                <c:pt idx="33">
                  <c:v>37500000</c:v>
                </c:pt>
                <c:pt idx="34">
                  <c:v>37500000</c:v>
                </c:pt>
                <c:pt idx="35">
                  <c:v>37500000</c:v>
                </c:pt>
                <c:pt idx="36">
                  <c:v>37500000</c:v>
                </c:pt>
                <c:pt idx="37">
                  <c:v>37500000</c:v>
                </c:pt>
                <c:pt idx="38">
                  <c:v>37500000</c:v>
                </c:pt>
                <c:pt idx="39">
                  <c:v>37500000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1D-4B14-85DD-66087E2E0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7000888"/>
        <c:axId val="696999248"/>
      </c:lineChart>
      <c:catAx>
        <c:axId val="697000888"/>
        <c:scaling>
          <c:orientation val="minMax"/>
        </c:scaling>
        <c:delete val="0"/>
        <c:axPos val="b"/>
        <c:numFmt formatCode="#,##0&quot;歳&quot;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6999248"/>
        <c:crosses val="autoZero"/>
        <c:auto val="1"/>
        <c:lblAlgn val="ctr"/>
        <c:lblOffset val="100"/>
        <c:noMultiLvlLbl val="0"/>
      </c:catAx>
      <c:valAx>
        <c:axId val="69699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7000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179070</xdr:colOff>
      <xdr:row>11</xdr:row>
      <xdr:rowOff>129540</xdr:rowOff>
    </xdr:from>
    <xdr:to>
      <xdr:col>21</xdr:col>
      <xdr:colOff>502920</xdr:colOff>
      <xdr:row>31</xdr:row>
      <xdr:rowOff>22860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B5E20C05-2474-4407-8B1C-61E60718C5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72CB-3D88-45B7-BE3C-CAF55A4D3934}">
  <dimension ref="A1:L52"/>
  <sheetViews>
    <sheetView showGridLines="0" tabSelected="1" zoomScale="115" zoomScaleNormal="115" workbookViewId="0">
      <selection activeCell="G1" sqref="G1:I1048576"/>
    </sheetView>
  </sheetViews>
  <sheetFormatPr defaultRowHeight="18"/>
  <cols>
    <col min="1" max="1" width="5" bestFit="1" customWidth="1"/>
    <col min="2" max="2" width="8.625" bestFit="1" customWidth="1"/>
    <col min="3" max="3" width="15.875" style="1" customWidth="1"/>
    <col min="4" max="4" width="16.625" style="1" customWidth="1"/>
    <col min="5" max="5" width="5" style="1" bestFit="1" customWidth="1"/>
    <col min="6" max="6" width="11.25" style="1" customWidth="1"/>
    <col min="7" max="9" width="12.5" style="1" customWidth="1"/>
    <col min="10" max="12" width="0.5" customWidth="1"/>
    <col min="13" max="13" width="10.375" bestFit="1" customWidth="1"/>
  </cols>
  <sheetData>
    <row r="1" spans="1:12">
      <c r="A1" s="20">
        <v>12</v>
      </c>
      <c r="C1"/>
      <c r="D1" s="1" t="s">
        <v>0</v>
      </c>
    </row>
    <row r="2" spans="1:12">
      <c r="C2" s="4" t="s">
        <v>1</v>
      </c>
      <c r="D2" s="5">
        <v>150000</v>
      </c>
    </row>
    <row r="3" spans="1:12">
      <c r="C3" s="6" t="s">
        <v>2</v>
      </c>
      <c r="D3" s="7">
        <v>0.05</v>
      </c>
    </row>
    <row r="4" spans="1:12">
      <c r="C4" s="6" t="s">
        <v>3</v>
      </c>
      <c r="D4" s="8">
        <v>15000000</v>
      </c>
      <c r="E4" s="1" t="s">
        <v>4</v>
      </c>
    </row>
    <row r="5" spans="1:12">
      <c r="C5" s="6" t="s">
        <v>5</v>
      </c>
      <c r="D5" s="8">
        <v>2000000</v>
      </c>
      <c r="E5" s="1" t="s">
        <v>6</v>
      </c>
    </row>
    <row r="6" spans="1:12">
      <c r="C6" s="6" t="s">
        <v>7</v>
      </c>
      <c r="D6" s="8">
        <v>3000000</v>
      </c>
    </row>
    <row r="7" spans="1:12">
      <c r="C7" s="6" t="s">
        <v>8</v>
      </c>
      <c r="D7" s="12">
        <v>32</v>
      </c>
    </row>
    <row r="8" spans="1:12">
      <c r="C8" s="6" t="s">
        <v>9</v>
      </c>
      <c r="D8" s="8">
        <v>50000000</v>
      </c>
      <c r="F8" s="1" t="s">
        <v>10</v>
      </c>
      <c r="G8" s="15" cm="1">
        <f t="array" ref="G8">MIN(IF(H13:H52&gt;=D8,ROW(H13:H52)))-$A$1</f>
        <v>10</v>
      </c>
      <c r="H8" s="1" t="s">
        <v>11</v>
      </c>
      <c r="I8" s="15" cm="1">
        <f t="array" ref="I8">MIN(IF(H13:H52&gt;=D8,ROW(H13:H52)))-$A$1+D7</f>
        <v>42</v>
      </c>
      <c r="J8" t="s">
        <v>12</v>
      </c>
    </row>
    <row r="9" spans="1:12">
      <c r="C9" s="6" t="s">
        <v>13</v>
      </c>
      <c r="D9" s="9">
        <f>D6*25</f>
        <v>75000000</v>
      </c>
      <c r="F9" s="1" t="s">
        <v>10</v>
      </c>
      <c r="G9" s="15" cm="1">
        <f t="array" ref="G9">MIN(IF(H13:H52&gt;=D9,ROW(H13:H52)))-$A$1</f>
        <v>15</v>
      </c>
      <c r="H9" s="1" t="s">
        <v>11</v>
      </c>
      <c r="I9" s="15" cm="1">
        <f t="array" ref="I9">MIN(IF(H13:H52&gt;=D9,ROW(H13:H52)))-$A$1+D7</f>
        <v>47</v>
      </c>
      <c r="J9" t="s">
        <v>14</v>
      </c>
    </row>
    <row r="10" spans="1:12" ht="36">
      <c r="C10" s="10" t="s">
        <v>15</v>
      </c>
      <c r="D10" s="11">
        <f>D9*0.5</f>
        <v>37500000</v>
      </c>
      <c r="F10" s="1" t="s">
        <v>10</v>
      </c>
      <c r="G10" s="15" cm="1">
        <f t="array" ref="G10">MIN(IF(H13:H52&gt;=D10,ROW(H13:H52)))-$A$1</f>
        <v>7</v>
      </c>
      <c r="H10" s="1" t="s">
        <v>11</v>
      </c>
      <c r="I10" s="15" cm="1">
        <f t="array" ref="I10">MIN(IF(H13:H52&gt;=D10,ROW(H13:H52)))-$A$1+D7</f>
        <v>39</v>
      </c>
      <c r="J10" t="s">
        <v>16</v>
      </c>
    </row>
    <row r="12" spans="1:12">
      <c r="A12" s="2" t="s">
        <v>17</v>
      </c>
      <c r="B12" s="2" t="s">
        <v>18</v>
      </c>
      <c r="C12" s="3" t="s">
        <v>19</v>
      </c>
      <c r="D12" s="3" t="s">
        <v>20</v>
      </c>
      <c r="E12" s="3" t="s">
        <v>21</v>
      </c>
      <c r="F12" s="3" t="s">
        <v>22</v>
      </c>
      <c r="G12" s="3" t="s">
        <v>23</v>
      </c>
      <c r="H12" s="3" t="s">
        <v>24</v>
      </c>
      <c r="I12" s="3" t="s">
        <v>25</v>
      </c>
      <c r="J12" s="13" t="s">
        <v>9</v>
      </c>
      <c r="K12" s="13" t="s">
        <v>26</v>
      </c>
      <c r="L12" s="13" t="s">
        <v>27</v>
      </c>
    </row>
    <row r="13" spans="1:12">
      <c r="A13" s="21">
        <v>1</v>
      </c>
      <c r="B13" s="22">
        <f>$D$7+A13</f>
        <v>33</v>
      </c>
      <c r="C13" s="23">
        <f t="shared" ref="C13:C52" si="0">$D$2*12</f>
        <v>1800000</v>
      </c>
      <c r="D13" s="23">
        <f>C13+D4</f>
        <v>16800000</v>
      </c>
      <c r="E13" s="24">
        <f t="shared" ref="E13:E42" si="1">$D$3</f>
        <v>0.05</v>
      </c>
      <c r="F13" s="23">
        <f>D13*E13</f>
        <v>840000</v>
      </c>
      <c r="G13" s="23">
        <f>F13</f>
        <v>840000</v>
      </c>
      <c r="H13" s="23">
        <f>D13+G13+$D$5</f>
        <v>19640000</v>
      </c>
      <c r="I13" s="23">
        <f>H13-D4-$D$5</f>
        <v>2640000</v>
      </c>
      <c r="J13" s="14">
        <f>$D$8</f>
        <v>50000000</v>
      </c>
      <c r="K13" s="14">
        <f>$D$9</f>
        <v>75000000</v>
      </c>
      <c r="L13" s="14">
        <f>$D$10</f>
        <v>37500000</v>
      </c>
    </row>
    <row r="14" spans="1:12">
      <c r="A14" s="16">
        <v>2</v>
      </c>
      <c r="B14" s="17">
        <f t="shared" ref="B14:B52" si="2">$D$7+A14</f>
        <v>34</v>
      </c>
      <c r="C14" s="18">
        <f t="shared" si="0"/>
        <v>1800000</v>
      </c>
      <c r="D14" s="18">
        <f>D13+C14</f>
        <v>18600000</v>
      </c>
      <c r="E14" s="19">
        <f t="shared" si="1"/>
        <v>0.05</v>
      </c>
      <c r="F14" s="18">
        <f>(H13+C14)*E14</f>
        <v>1072000</v>
      </c>
      <c r="G14" s="18">
        <f>F14+G13</f>
        <v>1912000</v>
      </c>
      <c r="H14" s="18">
        <f t="shared" ref="H14:H52" si="3">D14+G14+$D$5</f>
        <v>22512000</v>
      </c>
      <c r="I14" s="18">
        <f>H14-H13</f>
        <v>2872000</v>
      </c>
      <c r="J14" s="14">
        <f t="shared" ref="J14:J52" si="4">$D$8</f>
        <v>50000000</v>
      </c>
      <c r="K14" s="14">
        <f t="shared" ref="K14:K52" si="5">$D$9</f>
        <v>75000000</v>
      </c>
      <c r="L14" s="14">
        <f t="shared" ref="L14:L52" si="6">$D$10</f>
        <v>37500000</v>
      </c>
    </row>
    <row r="15" spans="1:12">
      <c r="A15" s="16">
        <v>3</v>
      </c>
      <c r="B15" s="17">
        <f t="shared" si="2"/>
        <v>35</v>
      </c>
      <c r="C15" s="18">
        <f t="shared" si="0"/>
        <v>1800000</v>
      </c>
      <c r="D15" s="18">
        <f t="shared" ref="D15:D42" si="7">D14+C15</f>
        <v>20400000</v>
      </c>
      <c r="E15" s="19">
        <f t="shared" si="1"/>
        <v>0.05</v>
      </c>
      <c r="F15" s="18">
        <f t="shared" ref="F15:F42" si="8">(H14+C15)*E15</f>
        <v>1215600</v>
      </c>
      <c r="G15" s="18">
        <f t="shared" ref="G15:G42" si="9">F15+G14</f>
        <v>3127600</v>
      </c>
      <c r="H15" s="18">
        <f t="shared" si="3"/>
        <v>25527600</v>
      </c>
      <c r="I15" s="18">
        <f t="shared" ref="I15:I52" si="10">H15-H14</f>
        <v>3015600</v>
      </c>
      <c r="J15" s="14">
        <f t="shared" si="4"/>
        <v>50000000</v>
      </c>
      <c r="K15" s="14">
        <f t="shared" si="5"/>
        <v>75000000</v>
      </c>
      <c r="L15" s="14">
        <f t="shared" si="6"/>
        <v>37500000</v>
      </c>
    </row>
    <row r="16" spans="1:12">
      <c r="A16" s="16">
        <v>4</v>
      </c>
      <c r="B16" s="17">
        <f t="shared" si="2"/>
        <v>36</v>
      </c>
      <c r="C16" s="18">
        <f t="shared" si="0"/>
        <v>1800000</v>
      </c>
      <c r="D16" s="18">
        <f t="shared" si="7"/>
        <v>22200000</v>
      </c>
      <c r="E16" s="19">
        <f t="shared" si="1"/>
        <v>0.05</v>
      </c>
      <c r="F16" s="18">
        <f t="shared" si="8"/>
        <v>1366380</v>
      </c>
      <c r="G16" s="18">
        <f t="shared" si="9"/>
        <v>4493980</v>
      </c>
      <c r="H16" s="18">
        <f t="shared" si="3"/>
        <v>28693980</v>
      </c>
      <c r="I16" s="18">
        <f t="shared" si="10"/>
        <v>3166380</v>
      </c>
      <c r="J16" s="14">
        <f t="shared" si="4"/>
        <v>50000000</v>
      </c>
      <c r="K16" s="14">
        <f t="shared" si="5"/>
        <v>75000000</v>
      </c>
      <c r="L16" s="14">
        <f t="shared" si="6"/>
        <v>37500000</v>
      </c>
    </row>
    <row r="17" spans="1:12">
      <c r="A17" s="16">
        <v>5</v>
      </c>
      <c r="B17" s="17">
        <f t="shared" si="2"/>
        <v>37</v>
      </c>
      <c r="C17" s="18">
        <f t="shared" si="0"/>
        <v>1800000</v>
      </c>
      <c r="D17" s="18">
        <f t="shared" si="7"/>
        <v>24000000</v>
      </c>
      <c r="E17" s="19">
        <f t="shared" si="1"/>
        <v>0.05</v>
      </c>
      <c r="F17" s="18">
        <f t="shared" si="8"/>
        <v>1524699</v>
      </c>
      <c r="G17" s="18">
        <f t="shared" si="9"/>
        <v>6018679</v>
      </c>
      <c r="H17" s="18">
        <f t="shared" si="3"/>
        <v>32018679</v>
      </c>
      <c r="I17" s="18">
        <f t="shared" si="10"/>
        <v>3324699</v>
      </c>
      <c r="J17" s="14">
        <f t="shared" si="4"/>
        <v>50000000</v>
      </c>
      <c r="K17" s="14">
        <f t="shared" si="5"/>
        <v>75000000</v>
      </c>
      <c r="L17" s="14">
        <f t="shared" si="6"/>
        <v>37500000</v>
      </c>
    </row>
    <row r="18" spans="1:12">
      <c r="A18" s="16">
        <v>6</v>
      </c>
      <c r="B18" s="17">
        <f t="shared" si="2"/>
        <v>38</v>
      </c>
      <c r="C18" s="18">
        <f t="shared" si="0"/>
        <v>1800000</v>
      </c>
      <c r="D18" s="18">
        <f t="shared" si="7"/>
        <v>25800000</v>
      </c>
      <c r="E18" s="19">
        <f t="shared" si="1"/>
        <v>0.05</v>
      </c>
      <c r="F18" s="18">
        <f t="shared" si="8"/>
        <v>1690933.9500000002</v>
      </c>
      <c r="G18" s="18">
        <f t="shared" si="9"/>
        <v>7709612.9500000002</v>
      </c>
      <c r="H18" s="18">
        <f t="shared" si="3"/>
        <v>35509612.950000003</v>
      </c>
      <c r="I18" s="18">
        <f t="shared" si="10"/>
        <v>3490933.950000003</v>
      </c>
      <c r="J18" s="14">
        <f t="shared" si="4"/>
        <v>50000000</v>
      </c>
      <c r="K18" s="14">
        <f t="shared" si="5"/>
        <v>75000000</v>
      </c>
      <c r="L18" s="14">
        <f t="shared" si="6"/>
        <v>37500000</v>
      </c>
    </row>
    <row r="19" spans="1:12">
      <c r="A19" s="16">
        <v>7</v>
      </c>
      <c r="B19" s="17">
        <f t="shared" si="2"/>
        <v>39</v>
      </c>
      <c r="C19" s="18">
        <f t="shared" si="0"/>
        <v>1800000</v>
      </c>
      <c r="D19" s="18">
        <f t="shared" si="7"/>
        <v>27600000</v>
      </c>
      <c r="E19" s="19">
        <f t="shared" si="1"/>
        <v>0.05</v>
      </c>
      <c r="F19" s="18">
        <f t="shared" si="8"/>
        <v>1865480.6475000002</v>
      </c>
      <c r="G19" s="18">
        <f t="shared" si="9"/>
        <v>9575093.5975000001</v>
      </c>
      <c r="H19" s="18">
        <f t="shared" si="3"/>
        <v>39175093.597499996</v>
      </c>
      <c r="I19" s="18">
        <f t="shared" si="10"/>
        <v>3665480.6474999934</v>
      </c>
      <c r="J19" s="14">
        <f t="shared" si="4"/>
        <v>50000000</v>
      </c>
      <c r="K19" s="14">
        <f t="shared" si="5"/>
        <v>75000000</v>
      </c>
      <c r="L19" s="14">
        <f t="shared" si="6"/>
        <v>37500000</v>
      </c>
    </row>
    <row r="20" spans="1:12">
      <c r="A20" s="16">
        <v>8</v>
      </c>
      <c r="B20" s="17">
        <f t="shared" si="2"/>
        <v>40</v>
      </c>
      <c r="C20" s="18">
        <f t="shared" si="0"/>
        <v>1800000</v>
      </c>
      <c r="D20" s="18">
        <f t="shared" si="7"/>
        <v>29400000</v>
      </c>
      <c r="E20" s="19">
        <f t="shared" si="1"/>
        <v>0.05</v>
      </c>
      <c r="F20" s="18">
        <f t="shared" si="8"/>
        <v>2048754.6798749999</v>
      </c>
      <c r="G20" s="18">
        <f t="shared" si="9"/>
        <v>11623848.277375</v>
      </c>
      <c r="H20" s="18">
        <f t="shared" si="3"/>
        <v>43023848.277374998</v>
      </c>
      <c r="I20" s="18">
        <f t="shared" si="10"/>
        <v>3848754.6798750013</v>
      </c>
      <c r="J20" s="14">
        <f t="shared" si="4"/>
        <v>50000000</v>
      </c>
      <c r="K20" s="14">
        <f t="shared" si="5"/>
        <v>75000000</v>
      </c>
      <c r="L20" s="14">
        <f t="shared" si="6"/>
        <v>37500000</v>
      </c>
    </row>
    <row r="21" spans="1:12">
      <c r="A21" s="16">
        <v>9</v>
      </c>
      <c r="B21" s="17">
        <f t="shared" si="2"/>
        <v>41</v>
      </c>
      <c r="C21" s="18">
        <f t="shared" si="0"/>
        <v>1800000</v>
      </c>
      <c r="D21" s="18">
        <f t="shared" si="7"/>
        <v>31200000</v>
      </c>
      <c r="E21" s="19">
        <f t="shared" si="1"/>
        <v>0.05</v>
      </c>
      <c r="F21" s="18">
        <f t="shared" si="8"/>
        <v>2241192.41386875</v>
      </c>
      <c r="G21" s="18">
        <f t="shared" si="9"/>
        <v>13865040.691243749</v>
      </c>
      <c r="H21" s="18">
        <f t="shared" si="3"/>
        <v>47065040.691243753</v>
      </c>
      <c r="I21" s="18">
        <f t="shared" si="10"/>
        <v>4041192.4138687551</v>
      </c>
      <c r="J21" s="14">
        <f t="shared" si="4"/>
        <v>50000000</v>
      </c>
      <c r="K21" s="14">
        <f t="shared" si="5"/>
        <v>75000000</v>
      </c>
      <c r="L21" s="14">
        <f t="shared" si="6"/>
        <v>37500000</v>
      </c>
    </row>
    <row r="22" spans="1:12">
      <c r="A22" s="16">
        <v>10</v>
      </c>
      <c r="B22" s="17">
        <f t="shared" si="2"/>
        <v>42</v>
      </c>
      <c r="C22" s="18">
        <f t="shared" si="0"/>
        <v>1800000</v>
      </c>
      <c r="D22" s="18">
        <f t="shared" si="7"/>
        <v>33000000</v>
      </c>
      <c r="E22" s="19">
        <f t="shared" si="1"/>
        <v>0.05</v>
      </c>
      <c r="F22" s="18">
        <f t="shared" si="8"/>
        <v>2443252.0345621877</v>
      </c>
      <c r="G22" s="18">
        <f t="shared" si="9"/>
        <v>16308292.725805936</v>
      </c>
      <c r="H22" s="18">
        <f t="shared" si="3"/>
        <v>51308292.725805938</v>
      </c>
      <c r="I22" s="18">
        <f t="shared" si="10"/>
        <v>4243252.0345621854</v>
      </c>
      <c r="J22" s="14">
        <f t="shared" si="4"/>
        <v>50000000</v>
      </c>
      <c r="K22" s="14">
        <f t="shared" si="5"/>
        <v>75000000</v>
      </c>
      <c r="L22" s="14">
        <f t="shared" si="6"/>
        <v>37500000</v>
      </c>
    </row>
    <row r="23" spans="1:12">
      <c r="A23" s="16">
        <v>11</v>
      </c>
      <c r="B23" s="17">
        <f t="shared" si="2"/>
        <v>43</v>
      </c>
      <c r="C23" s="18">
        <f t="shared" si="0"/>
        <v>1800000</v>
      </c>
      <c r="D23" s="18">
        <f t="shared" si="7"/>
        <v>34800000</v>
      </c>
      <c r="E23" s="19">
        <f t="shared" si="1"/>
        <v>0.05</v>
      </c>
      <c r="F23" s="18">
        <f t="shared" si="8"/>
        <v>2655414.6362902969</v>
      </c>
      <c r="G23" s="18">
        <f t="shared" si="9"/>
        <v>18963707.362096235</v>
      </c>
      <c r="H23" s="18">
        <f t="shared" si="3"/>
        <v>55763707.362096235</v>
      </c>
      <c r="I23" s="18">
        <f t="shared" si="10"/>
        <v>4455414.6362902969</v>
      </c>
      <c r="J23" s="14">
        <f t="shared" si="4"/>
        <v>50000000</v>
      </c>
      <c r="K23" s="14">
        <f t="shared" si="5"/>
        <v>75000000</v>
      </c>
      <c r="L23" s="14">
        <f t="shared" si="6"/>
        <v>37500000</v>
      </c>
    </row>
    <row r="24" spans="1:12">
      <c r="A24" s="16">
        <v>12</v>
      </c>
      <c r="B24" s="17">
        <f t="shared" si="2"/>
        <v>44</v>
      </c>
      <c r="C24" s="18">
        <f t="shared" si="0"/>
        <v>1800000</v>
      </c>
      <c r="D24" s="18">
        <f t="shared" si="7"/>
        <v>36600000</v>
      </c>
      <c r="E24" s="19">
        <f t="shared" si="1"/>
        <v>0.05</v>
      </c>
      <c r="F24" s="18">
        <f t="shared" si="8"/>
        <v>2878185.3681048118</v>
      </c>
      <c r="G24" s="18">
        <f t="shared" si="9"/>
        <v>21841892.730201047</v>
      </c>
      <c r="H24" s="18">
        <f t="shared" si="3"/>
        <v>60441892.730201051</v>
      </c>
      <c r="I24" s="18">
        <f t="shared" si="10"/>
        <v>4678185.3681048155</v>
      </c>
      <c r="J24" s="14">
        <f t="shared" si="4"/>
        <v>50000000</v>
      </c>
      <c r="K24" s="14">
        <f t="shared" si="5"/>
        <v>75000000</v>
      </c>
      <c r="L24" s="14">
        <f t="shared" si="6"/>
        <v>37500000</v>
      </c>
    </row>
    <row r="25" spans="1:12">
      <c r="A25" s="16">
        <v>13</v>
      </c>
      <c r="B25" s="17">
        <f t="shared" si="2"/>
        <v>45</v>
      </c>
      <c r="C25" s="18">
        <f t="shared" si="0"/>
        <v>1800000</v>
      </c>
      <c r="D25" s="18">
        <f t="shared" si="7"/>
        <v>38400000</v>
      </c>
      <c r="E25" s="19">
        <f t="shared" si="1"/>
        <v>0.05</v>
      </c>
      <c r="F25" s="18">
        <f t="shared" si="8"/>
        <v>3112094.6365100527</v>
      </c>
      <c r="G25" s="18">
        <f t="shared" si="9"/>
        <v>24953987.366711099</v>
      </c>
      <c r="H25" s="18">
        <f t="shared" si="3"/>
        <v>65353987.366711095</v>
      </c>
      <c r="I25" s="18">
        <f t="shared" si="10"/>
        <v>4912094.6365100443</v>
      </c>
      <c r="J25" s="14">
        <f t="shared" si="4"/>
        <v>50000000</v>
      </c>
      <c r="K25" s="14">
        <f t="shared" si="5"/>
        <v>75000000</v>
      </c>
      <c r="L25" s="14">
        <f t="shared" si="6"/>
        <v>37500000</v>
      </c>
    </row>
    <row r="26" spans="1:12">
      <c r="A26" s="16">
        <v>14</v>
      </c>
      <c r="B26" s="17">
        <f t="shared" si="2"/>
        <v>46</v>
      </c>
      <c r="C26" s="18">
        <f t="shared" si="0"/>
        <v>1800000</v>
      </c>
      <c r="D26" s="18">
        <f t="shared" si="7"/>
        <v>40200000</v>
      </c>
      <c r="E26" s="19">
        <f t="shared" si="1"/>
        <v>0.05</v>
      </c>
      <c r="F26" s="18">
        <f t="shared" si="8"/>
        <v>3357699.3683355548</v>
      </c>
      <c r="G26" s="18">
        <f t="shared" si="9"/>
        <v>28311686.735046655</v>
      </c>
      <c r="H26" s="18">
        <f t="shared" si="3"/>
        <v>70511686.735046655</v>
      </c>
      <c r="I26" s="18">
        <f t="shared" si="10"/>
        <v>5157699.36833556</v>
      </c>
      <c r="J26" s="14">
        <f t="shared" si="4"/>
        <v>50000000</v>
      </c>
      <c r="K26" s="14">
        <f t="shared" si="5"/>
        <v>75000000</v>
      </c>
      <c r="L26" s="14">
        <f t="shared" si="6"/>
        <v>37500000</v>
      </c>
    </row>
    <row r="27" spans="1:12">
      <c r="A27" s="16">
        <v>15</v>
      </c>
      <c r="B27" s="17">
        <f t="shared" si="2"/>
        <v>47</v>
      </c>
      <c r="C27" s="18">
        <f t="shared" si="0"/>
        <v>1800000</v>
      </c>
      <c r="D27" s="18">
        <f t="shared" si="7"/>
        <v>42000000</v>
      </c>
      <c r="E27" s="19">
        <f t="shared" si="1"/>
        <v>0.05</v>
      </c>
      <c r="F27" s="18">
        <f t="shared" si="8"/>
        <v>3615584.3367523327</v>
      </c>
      <c r="G27" s="18">
        <f t="shared" si="9"/>
        <v>31927271.071798988</v>
      </c>
      <c r="H27" s="18">
        <f t="shared" si="3"/>
        <v>75927271.07179898</v>
      </c>
      <c r="I27" s="18">
        <f t="shared" si="10"/>
        <v>5415584.3367523253</v>
      </c>
      <c r="J27" s="14">
        <f t="shared" si="4"/>
        <v>50000000</v>
      </c>
      <c r="K27" s="14">
        <f t="shared" si="5"/>
        <v>75000000</v>
      </c>
      <c r="L27" s="14">
        <f t="shared" si="6"/>
        <v>37500000</v>
      </c>
    </row>
    <row r="28" spans="1:12">
      <c r="A28" s="16">
        <v>16</v>
      </c>
      <c r="B28" s="17">
        <f t="shared" si="2"/>
        <v>48</v>
      </c>
      <c r="C28" s="18">
        <f t="shared" si="0"/>
        <v>1800000</v>
      </c>
      <c r="D28" s="18">
        <f t="shared" si="7"/>
        <v>43800000</v>
      </c>
      <c r="E28" s="19">
        <f t="shared" si="1"/>
        <v>0.05</v>
      </c>
      <c r="F28" s="18">
        <f t="shared" si="8"/>
        <v>3886363.5535899494</v>
      </c>
      <c r="G28" s="18">
        <f t="shared" si="9"/>
        <v>35813634.625388935</v>
      </c>
      <c r="H28" s="18">
        <f t="shared" si="3"/>
        <v>81613634.625388935</v>
      </c>
      <c r="I28" s="18">
        <f t="shared" si="10"/>
        <v>5686363.553589955</v>
      </c>
      <c r="J28" s="14">
        <f t="shared" si="4"/>
        <v>50000000</v>
      </c>
      <c r="K28" s="14">
        <f t="shared" si="5"/>
        <v>75000000</v>
      </c>
      <c r="L28" s="14">
        <f t="shared" si="6"/>
        <v>37500000</v>
      </c>
    </row>
    <row r="29" spans="1:12">
      <c r="A29" s="16">
        <v>17</v>
      </c>
      <c r="B29" s="17">
        <f t="shared" si="2"/>
        <v>49</v>
      </c>
      <c r="C29" s="18">
        <f t="shared" si="0"/>
        <v>1800000</v>
      </c>
      <c r="D29" s="18">
        <f t="shared" si="7"/>
        <v>45600000</v>
      </c>
      <c r="E29" s="19">
        <f t="shared" si="1"/>
        <v>0.05</v>
      </c>
      <c r="F29" s="18">
        <f t="shared" si="8"/>
        <v>4170681.7312694471</v>
      </c>
      <c r="G29" s="18">
        <f t="shared" si="9"/>
        <v>39984316.356658384</v>
      </c>
      <c r="H29" s="18">
        <f t="shared" si="3"/>
        <v>87584316.356658384</v>
      </c>
      <c r="I29" s="18">
        <f t="shared" si="10"/>
        <v>5970681.731269449</v>
      </c>
      <c r="J29" s="14">
        <f t="shared" si="4"/>
        <v>50000000</v>
      </c>
      <c r="K29" s="14">
        <f t="shared" si="5"/>
        <v>75000000</v>
      </c>
      <c r="L29" s="14">
        <f t="shared" si="6"/>
        <v>37500000</v>
      </c>
    </row>
    <row r="30" spans="1:12">
      <c r="A30" s="16">
        <v>18</v>
      </c>
      <c r="B30" s="17">
        <f t="shared" si="2"/>
        <v>50</v>
      </c>
      <c r="C30" s="18">
        <f t="shared" si="0"/>
        <v>1800000</v>
      </c>
      <c r="D30" s="18">
        <f t="shared" si="7"/>
        <v>47400000</v>
      </c>
      <c r="E30" s="19">
        <f t="shared" si="1"/>
        <v>0.05</v>
      </c>
      <c r="F30" s="18">
        <f t="shared" si="8"/>
        <v>4469215.8178329198</v>
      </c>
      <c r="G30" s="18">
        <f t="shared" si="9"/>
        <v>44453532.174491301</v>
      </c>
      <c r="H30" s="18">
        <f t="shared" si="3"/>
        <v>93853532.174491301</v>
      </c>
      <c r="I30" s="18">
        <f t="shared" si="10"/>
        <v>6269215.817832917</v>
      </c>
      <c r="J30" s="14">
        <f t="shared" si="4"/>
        <v>50000000</v>
      </c>
      <c r="K30" s="14">
        <f t="shared" si="5"/>
        <v>75000000</v>
      </c>
      <c r="L30" s="14">
        <f t="shared" si="6"/>
        <v>37500000</v>
      </c>
    </row>
    <row r="31" spans="1:12">
      <c r="A31" s="16">
        <v>19</v>
      </c>
      <c r="B31" s="17">
        <f t="shared" si="2"/>
        <v>51</v>
      </c>
      <c r="C31" s="18">
        <f t="shared" si="0"/>
        <v>1800000</v>
      </c>
      <c r="D31" s="18">
        <f t="shared" si="7"/>
        <v>49200000</v>
      </c>
      <c r="E31" s="19">
        <f t="shared" si="1"/>
        <v>0.05</v>
      </c>
      <c r="F31" s="18">
        <f t="shared" si="8"/>
        <v>4782676.6087245652</v>
      </c>
      <c r="G31" s="18">
        <f t="shared" si="9"/>
        <v>49236208.783215865</v>
      </c>
      <c r="H31" s="18">
        <f t="shared" si="3"/>
        <v>100436208.78321587</v>
      </c>
      <c r="I31" s="18">
        <f t="shared" si="10"/>
        <v>6582676.6087245643</v>
      </c>
      <c r="J31" s="14">
        <f t="shared" si="4"/>
        <v>50000000</v>
      </c>
      <c r="K31" s="14">
        <f t="shared" si="5"/>
        <v>75000000</v>
      </c>
      <c r="L31" s="14">
        <f t="shared" si="6"/>
        <v>37500000</v>
      </c>
    </row>
    <row r="32" spans="1:12">
      <c r="A32" s="16">
        <v>20</v>
      </c>
      <c r="B32" s="17">
        <f t="shared" si="2"/>
        <v>52</v>
      </c>
      <c r="C32" s="18">
        <f t="shared" si="0"/>
        <v>1800000</v>
      </c>
      <c r="D32" s="18">
        <f t="shared" si="7"/>
        <v>51000000</v>
      </c>
      <c r="E32" s="19">
        <f t="shared" si="1"/>
        <v>0.05</v>
      </c>
      <c r="F32" s="18">
        <f t="shared" si="8"/>
        <v>5111810.439160794</v>
      </c>
      <c r="G32" s="18">
        <f t="shared" si="9"/>
        <v>54348019.22237666</v>
      </c>
      <c r="H32" s="18">
        <f t="shared" si="3"/>
        <v>107348019.22237666</v>
      </c>
      <c r="I32" s="18">
        <f t="shared" si="10"/>
        <v>6911810.439160794</v>
      </c>
      <c r="J32" s="14">
        <f t="shared" si="4"/>
        <v>50000000</v>
      </c>
      <c r="K32" s="14">
        <f t="shared" si="5"/>
        <v>75000000</v>
      </c>
      <c r="L32" s="14">
        <f t="shared" si="6"/>
        <v>37500000</v>
      </c>
    </row>
    <row r="33" spans="1:12">
      <c r="A33" s="16">
        <v>21</v>
      </c>
      <c r="B33" s="17">
        <f t="shared" si="2"/>
        <v>53</v>
      </c>
      <c r="C33" s="18">
        <f t="shared" si="0"/>
        <v>1800000</v>
      </c>
      <c r="D33" s="18">
        <f t="shared" si="7"/>
        <v>52800000</v>
      </c>
      <c r="E33" s="19">
        <f t="shared" si="1"/>
        <v>0.05</v>
      </c>
      <c r="F33" s="18">
        <f t="shared" si="8"/>
        <v>5457400.9611188332</v>
      </c>
      <c r="G33" s="18">
        <f t="shared" si="9"/>
        <v>59805420.183495492</v>
      </c>
      <c r="H33" s="18">
        <f t="shared" si="3"/>
        <v>114605420.18349549</v>
      </c>
      <c r="I33" s="18">
        <f t="shared" si="10"/>
        <v>7257400.9611188322</v>
      </c>
      <c r="J33" s="14">
        <f t="shared" si="4"/>
        <v>50000000</v>
      </c>
      <c r="K33" s="14">
        <f t="shared" si="5"/>
        <v>75000000</v>
      </c>
      <c r="L33" s="14">
        <f t="shared" si="6"/>
        <v>37500000</v>
      </c>
    </row>
    <row r="34" spans="1:12">
      <c r="A34" s="16">
        <v>22</v>
      </c>
      <c r="B34" s="17">
        <f t="shared" si="2"/>
        <v>54</v>
      </c>
      <c r="C34" s="18">
        <f t="shared" si="0"/>
        <v>1800000</v>
      </c>
      <c r="D34" s="18">
        <f t="shared" si="7"/>
        <v>54600000</v>
      </c>
      <c r="E34" s="19">
        <f t="shared" si="1"/>
        <v>0.05</v>
      </c>
      <c r="F34" s="18">
        <f t="shared" si="8"/>
        <v>5820271.0091747753</v>
      </c>
      <c r="G34" s="18">
        <f t="shared" si="9"/>
        <v>65625691.192670271</v>
      </c>
      <c r="H34" s="18">
        <f t="shared" si="3"/>
        <v>122225691.19267027</v>
      </c>
      <c r="I34" s="18">
        <f t="shared" si="10"/>
        <v>7620271.0091747791</v>
      </c>
      <c r="J34" s="14">
        <f t="shared" si="4"/>
        <v>50000000</v>
      </c>
      <c r="K34" s="14">
        <f t="shared" si="5"/>
        <v>75000000</v>
      </c>
      <c r="L34" s="14">
        <f t="shared" si="6"/>
        <v>37500000</v>
      </c>
    </row>
    <row r="35" spans="1:12">
      <c r="A35" s="16">
        <v>23</v>
      </c>
      <c r="B35" s="17">
        <f t="shared" si="2"/>
        <v>55</v>
      </c>
      <c r="C35" s="18">
        <f t="shared" si="0"/>
        <v>1800000</v>
      </c>
      <c r="D35" s="18">
        <f t="shared" si="7"/>
        <v>56400000</v>
      </c>
      <c r="E35" s="19">
        <f t="shared" si="1"/>
        <v>0.05</v>
      </c>
      <c r="F35" s="18">
        <f t="shared" si="8"/>
        <v>6201284.5596335139</v>
      </c>
      <c r="G35" s="18">
        <f t="shared" si="9"/>
        <v>71826975.752303779</v>
      </c>
      <c r="H35" s="18">
        <f t="shared" si="3"/>
        <v>130226975.75230378</v>
      </c>
      <c r="I35" s="18">
        <f t="shared" si="10"/>
        <v>8001284.5596335083</v>
      </c>
      <c r="J35" s="14">
        <f t="shared" si="4"/>
        <v>50000000</v>
      </c>
      <c r="K35" s="14">
        <f t="shared" si="5"/>
        <v>75000000</v>
      </c>
      <c r="L35" s="14">
        <f t="shared" si="6"/>
        <v>37500000</v>
      </c>
    </row>
    <row r="36" spans="1:12">
      <c r="A36" s="16">
        <v>24</v>
      </c>
      <c r="B36" s="17">
        <f t="shared" si="2"/>
        <v>56</v>
      </c>
      <c r="C36" s="18">
        <f t="shared" si="0"/>
        <v>1800000</v>
      </c>
      <c r="D36" s="18">
        <f t="shared" si="7"/>
        <v>58200000</v>
      </c>
      <c r="E36" s="19">
        <f t="shared" si="1"/>
        <v>0.05</v>
      </c>
      <c r="F36" s="18">
        <f t="shared" si="8"/>
        <v>6601348.7876151893</v>
      </c>
      <c r="G36" s="18">
        <f t="shared" si="9"/>
        <v>78428324.539918974</v>
      </c>
      <c r="H36" s="18">
        <f t="shared" si="3"/>
        <v>138628324.53991896</v>
      </c>
      <c r="I36" s="18">
        <f t="shared" si="10"/>
        <v>8401348.78761518</v>
      </c>
      <c r="J36" s="14">
        <f t="shared" si="4"/>
        <v>50000000</v>
      </c>
      <c r="K36" s="14">
        <f t="shared" si="5"/>
        <v>75000000</v>
      </c>
      <c r="L36" s="14">
        <f t="shared" si="6"/>
        <v>37500000</v>
      </c>
    </row>
    <row r="37" spans="1:12">
      <c r="A37" s="16">
        <v>25</v>
      </c>
      <c r="B37" s="17">
        <f t="shared" si="2"/>
        <v>57</v>
      </c>
      <c r="C37" s="18">
        <f t="shared" si="0"/>
        <v>1800000</v>
      </c>
      <c r="D37" s="18">
        <f t="shared" si="7"/>
        <v>60000000</v>
      </c>
      <c r="E37" s="19">
        <f t="shared" si="1"/>
        <v>0.05</v>
      </c>
      <c r="F37" s="18">
        <f t="shared" si="8"/>
        <v>7021416.2269959487</v>
      </c>
      <c r="G37" s="18">
        <f t="shared" si="9"/>
        <v>85449740.766914919</v>
      </c>
      <c r="H37" s="18">
        <f t="shared" si="3"/>
        <v>147449740.7669149</v>
      </c>
      <c r="I37" s="18">
        <f t="shared" si="10"/>
        <v>8821416.226995945</v>
      </c>
      <c r="J37" s="14">
        <f t="shared" si="4"/>
        <v>50000000</v>
      </c>
      <c r="K37" s="14">
        <f t="shared" si="5"/>
        <v>75000000</v>
      </c>
      <c r="L37" s="14">
        <f t="shared" si="6"/>
        <v>37500000</v>
      </c>
    </row>
    <row r="38" spans="1:12">
      <c r="A38" s="16">
        <v>26</v>
      </c>
      <c r="B38" s="17">
        <f t="shared" si="2"/>
        <v>58</v>
      </c>
      <c r="C38" s="18">
        <f t="shared" si="0"/>
        <v>1800000</v>
      </c>
      <c r="D38" s="18">
        <f t="shared" si="7"/>
        <v>61800000</v>
      </c>
      <c r="E38" s="19">
        <f t="shared" si="1"/>
        <v>0.05</v>
      </c>
      <c r="F38" s="18">
        <f t="shared" si="8"/>
        <v>7462487.0383457458</v>
      </c>
      <c r="G38" s="18">
        <f t="shared" si="9"/>
        <v>92912227.805260658</v>
      </c>
      <c r="H38" s="18">
        <f t="shared" si="3"/>
        <v>156712227.80526066</v>
      </c>
      <c r="I38" s="18">
        <f t="shared" si="10"/>
        <v>9262487.0383457541</v>
      </c>
      <c r="J38" s="14">
        <f t="shared" si="4"/>
        <v>50000000</v>
      </c>
      <c r="K38" s="14">
        <f t="shared" si="5"/>
        <v>75000000</v>
      </c>
      <c r="L38" s="14">
        <f t="shared" si="6"/>
        <v>37500000</v>
      </c>
    </row>
    <row r="39" spans="1:12">
      <c r="A39" s="16">
        <v>27</v>
      </c>
      <c r="B39" s="17">
        <f t="shared" si="2"/>
        <v>59</v>
      </c>
      <c r="C39" s="18">
        <f t="shared" si="0"/>
        <v>1800000</v>
      </c>
      <c r="D39" s="18">
        <f t="shared" si="7"/>
        <v>63600000</v>
      </c>
      <c r="E39" s="19">
        <f t="shared" si="1"/>
        <v>0.05</v>
      </c>
      <c r="F39" s="18">
        <f t="shared" si="8"/>
        <v>7925611.3902630331</v>
      </c>
      <c r="G39" s="18">
        <f t="shared" si="9"/>
        <v>100837839.19552369</v>
      </c>
      <c r="H39" s="18">
        <f t="shared" si="3"/>
        <v>166437839.19552368</v>
      </c>
      <c r="I39" s="18">
        <f t="shared" si="10"/>
        <v>9725611.390263021</v>
      </c>
      <c r="J39" s="14">
        <f t="shared" si="4"/>
        <v>50000000</v>
      </c>
      <c r="K39" s="14">
        <f t="shared" si="5"/>
        <v>75000000</v>
      </c>
      <c r="L39" s="14">
        <f t="shared" si="6"/>
        <v>37500000</v>
      </c>
    </row>
    <row r="40" spans="1:12">
      <c r="A40" s="16">
        <v>28</v>
      </c>
      <c r="B40" s="17">
        <f t="shared" si="2"/>
        <v>60</v>
      </c>
      <c r="C40" s="18">
        <f t="shared" si="0"/>
        <v>1800000</v>
      </c>
      <c r="D40" s="18">
        <f t="shared" si="7"/>
        <v>65400000</v>
      </c>
      <c r="E40" s="19">
        <f t="shared" si="1"/>
        <v>0.05</v>
      </c>
      <c r="F40" s="18">
        <f t="shared" si="8"/>
        <v>8411891.9597761836</v>
      </c>
      <c r="G40" s="18">
        <f t="shared" si="9"/>
        <v>109249731.15529987</v>
      </c>
      <c r="H40" s="18">
        <f t="shared" si="3"/>
        <v>176649731.15529987</v>
      </c>
      <c r="I40" s="18">
        <f t="shared" si="10"/>
        <v>10211891.959776193</v>
      </c>
      <c r="J40" s="14">
        <f t="shared" si="4"/>
        <v>50000000</v>
      </c>
      <c r="K40" s="14">
        <f t="shared" si="5"/>
        <v>75000000</v>
      </c>
      <c r="L40" s="14">
        <f t="shared" si="6"/>
        <v>37500000</v>
      </c>
    </row>
    <row r="41" spans="1:12">
      <c r="A41" s="16">
        <v>29</v>
      </c>
      <c r="B41" s="17">
        <f t="shared" si="2"/>
        <v>61</v>
      </c>
      <c r="C41" s="18">
        <f t="shared" si="0"/>
        <v>1800000</v>
      </c>
      <c r="D41" s="18">
        <f t="shared" si="7"/>
        <v>67200000</v>
      </c>
      <c r="E41" s="19">
        <f t="shared" si="1"/>
        <v>0.05</v>
      </c>
      <c r="F41" s="18">
        <f t="shared" si="8"/>
        <v>8922486.557764994</v>
      </c>
      <c r="G41" s="18">
        <f t="shared" si="9"/>
        <v>118172217.71306486</v>
      </c>
      <c r="H41" s="18">
        <f t="shared" si="3"/>
        <v>187372217.71306485</v>
      </c>
      <c r="I41" s="18">
        <f t="shared" si="10"/>
        <v>10722486.557764977</v>
      </c>
      <c r="J41" s="14">
        <f t="shared" si="4"/>
        <v>50000000</v>
      </c>
      <c r="K41" s="14">
        <f t="shared" si="5"/>
        <v>75000000</v>
      </c>
      <c r="L41" s="14">
        <f t="shared" si="6"/>
        <v>37500000</v>
      </c>
    </row>
    <row r="42" spans="1:12">
      <c r="A42" s="16">
        <v>30</v>
      </c>
      <c r="B42" s="17">
        <f t="shared" si="2"/>
        <v>62</v>
      </c>
      <c r="C42" s="18">
        <f t="shared" si="0"/>
        <v>1800000</v>
      </c>
      <c r="D42" s="18">
        <f t="shared" si="7"/>
        <v>69000000</v>
      </c>
      <c r="E42" s="19">
        <f t="shared" si="1"/>
        <v>0.05</v>
      </c>
      <c r="F42" s="18">
        <f t="shared" si="8"/>
        <v>9458610.8856532425</v>
      </c>
      <c r="G42" s="18">
        <f t="shared" si="9"/>
        <v>127630828.59871811</v>
      </c>
      <c r="H42" s="18">
        <f t="shared" si="3"/>
        <v>198630828.59871811</v>
      </c>
      <c r="I42" s="18">
        <f t="shared" si="10"/>
        <v>11258610.885653257</v>
      </c>
      <c r="J42" s="14">
        <f t="shared" si="4"/>
        <v>50000000</v>
      </c>
      <c r="K42" s="14">
        <f t="shared" si="5"/>
        <v>75000000</v>
      </c>
      <c r="L42" s="14">
        <f t="shared" si="6"/>
        <v>37500000</v>
      </c>
    </row>
    <row r="43" spans="1:12">
      <c r="A43" s="16">
        <v>31</v>
      </c>
      <c r="B43" s="17">
        <f t="shared" si="2"/>
        <v>63</v>
      </c>
      <c r="C43" s="18">
        <f t="shared" si="0"/>
        <v>1800000</v>
      </c>
      <c r="D43" s="18">
        <f t="shared" ref="D43:D52" si="11">D42+C43</f>
        <v>70800000</v>
      </c>
      <c r="E43" s="19">
        <f t="shared" ref="E43:E52" si="12">$D$3</f>
        <v>0.05</v>
      </c>
      <c r="F43" s="18">
        <f t="shared" ref="F43:F52" si="13">(H42+C43)*E43</f>
        <v>10021541.429935906</v>
      </c>
      <c r="G43" s="18">
        <f t="shared" ref="G43:G52" si="14">F43+G42</f>
        <v>137652370.02865401</v>
      </c>
      <c r="H43" s="18">
        <f t="shared" si="3"/>
        <v>210452370.02865401</v>
      </c>
      <c r="I43" s="18">
        <f t="shared" si="10"/>
        <v>11821541.429935902</v>
      </c>
      <c r="J43" s="14">
        <f t="shared" si="4"/>
        <v>50000000</v>
      </c>
      <c r="K43" s="14">
        <f t="shared" si="5"/>
        <v>75000000</v>
      </c>
      <c r="L43" s="14">
        <f t="shared" si="6"/>
        <v>37500000</v>
      </c>
    </row>
    <row r="44" spans="1:12">
      <c r="A44" s="16">
        <v>32</v>
      </c>
      <c r="B44" s="17">
        <f t="shared" si="2"/>
        <v>64</v>
      </c>
      <c r="C44" s="18">
        <f t="shared" si="0"/>
        <v>1800000</v>
      </c>
      <c r="D44" s="18">
        <f t="shared" si="11"/>
        <v>72600000</v>
      </c>
      <c r="E44" s="19">
        <f t="shared" si="12"/>
        <v>0.05</v>
      </c>
      <c r="F44" s="18">
        <f t="shared" si="13"/>
        <v>10612618.501432702</v>
      </c>
      <c r="G44" s="18">
        <f t="shared" si="14"/>
        <v>148264988.5300867</v>
      </c>
      <c r="H44" s="18">
        <f t="shared" si="3"/>
        <v>222864988.5300867</v>
      </c>
      <c r="I44" s="18">
        <f t="shared" si="10"/>
        <v>12412618.501432687</v>
      </c>
      <c r="J44" s="14">
        <f t="shared" si="4"/>
        <v>50000000</v>
      </c>
      <c r="K44" s="14">
        <f t="shared" si="5"/>
        <v>75000000</v>
      </c>
      <c r="L44" s="14">
        <f t="shared" si="6"/>
        <v>37500000</v>
      </c>
    </row>
    <row r="45" spans="1:12">
      <c r="A45" s="16">
        <v>33</v>
      </c>
      <c r="B45" s="17">
        <f t="shared" si="2"/>
        <v>65</v>
      </c>
      <c r="C45" s="18">
        <f t="shared" si="0"/>
        <v>1800000</v>
      </c>
      <c r="D45" s="18">
        <f t="shared" si="11"/>
        <v>74400000</v>
      </c>
      <c r="E45" s="19">
        <f t="shared" si="12"/>
        <v>0.05</v>
      </c>
      <c r="F45" s="18">
        <f t="shared" si="13"/>
        <v>11233249.426504336</v>
      </c>
      <c r="G45" s="18">
        <f t="shared" si="14"/>
        <v>159498237.95659104</v>
      </c>
      <c r="H45" s="18">
        <f t="shared" si="3"/>
        <v>235898237.95659104</v>
      </c>
      <c r="I45" s="18">
        <f t="shared" si="10"/>
        <v>13033249.426504344</v>
      </c>
      <c r="J45" s="14">
        <f t="shared" si="4"/>
        <v>50000000</v>
      </c>
      <c r="K45" s="14">
        <f t="shared" si="5"/>
        <v>75000000</v>
      </c>
      <c r="L45" s="14">
        <f t="shared" si="6"/>
        <v>37500000</v>
      </c>
    </row>
    <row r="46" spans="1:12">
      <c r="A46" s="16">
        <v>34</v>
      </c>
      <c r="B46" s="17">
        <f t="shared" si="2"/>
        <v>66</v>
      </c>
      <c r="C46" s="18">
        <f t="shared" si="0"/>
        <v>1800000</v>
      </c>
      <c r="D46" s="18">
        <f t="shared" si="11"/>
        <v>76200000</v>
      </c>
      <c r="E46" s="19">
        <f t="shared" si="12"/>
        <v>0.05</v>
      </c>
      <c r="F46" s="18">
        <f t="shared" si="13"/>
        <v>11884911.897829553</v>
      </c>
      <c r="G46" s="18">
        <f t="shared" si="14"/>
        <v>171383149.8544206</v>
      </c>
      <c r="H46" s="18">
        <f t="shared" si="3"/>
        <v>249583149.8544206</v>
      </c>
      <c r="I46" s="18">
        <f t="shared" si="10"/>
        <v>13684911.897829562</v>
      </c>
      <c r="J46" s="14">
        <f t="shared" si="4"/>
        <v>50000000</v>
      </c>
      <c r="K46" s="14">
        <f t="shared" si="5"/>
        <v>75000000</v>
      </c>
      <c r="L46" s="14">
        <f t="shared" si="6"/>
        <v>37500000</v>
      </c>
    </row>
    <row r="47" spans="1:12">
      <c r="A47" s="16">
        <v>35</v>
      </c>
      <c r="B47" s="17">
        <f t="shared" si="2"/>
        <v>67</v>
      </c>
      <c r="C47" s="18">
        <f t="shared" si="0"/>
        <v>1800000</v>
      </c>
      <c r="D47" s="18">
        <f t="shared" si="11"/>
        <v>78000000</v>
      </c>
      <c r="E47" s="19">
        <f t="shared" si="12"/>
        <v>0.05</v>
      </c>
      <c r="F47" s="18">
        <f t="shared" si="13"/>
        <v>12569157.49272103</v>
      </c>
      <c r="G47" s="18">
        <f t="shared" si="14"/>
        <v>183952307.34714162</v>
      </c>
      <c r="H47" s="18">
        <f t="shared" si="3"/>
        <v>263952307.34714162</v>
      </c>
      <c r="I47" s="18">
        <f t="shared" si="10"/>
        <v>14369157.492721021</v>
      </c>
      <c r="J47" s="14">
        <f t="shared" si="4"/>
        <v>50000000</v>
      </c>
      <c r="K47" s="14">
        <f t="shared" si="5"/>
        <v>75000000</v>
      </c>
      <c r="L47" s="14">
        <f t="shared" si="6"/>
        <v>37500000</v>
      </c>
    </row>
    <row r="48" spans="1:12">
      <c r="A48" s="16">
        <v>36</v>
      </c>
      <c r="B48" s="17">
        <f t="shared" si="2"/>
        <v>68</v>
      </c>
      <c r="C48" s="18">
        <f t="shared" si="0"/>
        <v>1800000</v>
      </c>
      <c r="D48" s="18">
        <f t="shared" si="11"/>
        <v>79800000</v>
      </c>
      <c r="E48" s="19">
        <f t="shared" si="12"/>
        <v>0.05</v>
      </c>
      <c r="F48" s="18">
        <f t="shared" si="13"/>
        <v>13287615.367357083</v>
      </c>
      <c r="G48" s="18">
        <f t="shared" si="14"/>
        <v>197239922.7144987</v>
      </c>
      <c r="H48" s="18">
        <f t="shared" si="3"/>
        <v>279039922.7144987</v>
      </c>
      <c r="I48" s="18">
        <f t="shared" si="10"/>
        <v>15087615.367357075</v>
      </c>
      <c r="J48" s="14">
        <f t="shared" si="4"/>
        <v>50000000</v>
      </c>
      <c r="K48" s="14">
        <f t="shared" si="5"/>
        <v>75000000</v>
      </c>
      <c r="L48" s="14">
        <f t="shared" si="6"/>
        <v>37500000</v>
      </c>
    </row>
    <row r="49" spans="1:12">
      <c r="A49" s="16">
        <v>37</v>
      </c>
      <c r="B49" s="17">
        <f t="shared" si="2"/>
        <v>69</v>
      </c>
      <c r="C49" s="18">
        <f t="shared" si="0"/>
        <v>1800000</v>
      </c>
      <c r="D49" s="18">
        <f t="shared" si="11"/>
        <v>81600000</v>
      </c>
      <c r="E49" s="19">
        <f t="shared" si="12"/>
        <v>0.05</v>
      </c>
      <c r="F49" s="18">
        <f t="shared" si="13"/>
        <v>14041996.135724936</v>
      </c>
      <c r="G49" s="18">
        <f t="shared" si="14"/>
        <v>211281918.85022363</v>
      </c>
      <c r="H49" s="18">
        <f t="shared" si="3"/>
        <v>294881918.85022366</v>
      </c>
      <c r="I49" s="18">
        <f t="shared" si="10"/>
        <v>15841996.135724962</v>
      </c>
      <c r="J49" s="14">
        <f t="shared" si="4"/>
        <v>50000000</v>
      </c>
      <c r="K49" s="14">
        <f t="shared" si="5"/>
        <v>75000000</v>
      </c>
      <c r="L49" s="14">
        <f t="shared" si="6"/>
        <v>37500000</v>
      </c>
    </row>
    <row r="50" spans="1:12">
      <c r="A50" s="16">
        <v>38</v>
      </c>
      <c r="B50" s="17">
        <f t="shared" si="2"/>
        <v>70</v>
      </c>
      <c r="C50" s="18">
        <f t="shared" si="0"/>
        <v>1800000</v>
      </c>
      <c r="D50" s="18">
        <f t="shared" si="11"/>
        <v>83400000</v>
      </c>
      <c r="E50" s="19">
        <f t="shared" si="12"/>
        <v>0.05</v>
      </c>
      <c r="F50" s="18">
        <f t="shared" si="13"/>
        <v>14834095.942511184</v>
      </c>
      <c r="G50" s="18">
        <f t="shared" si="14"/>
        <v>226116014.7927348</v>
      </c>
      <c r="H50" s="18">
        <f t="shared" si="3"/>
        <v>311516014.7927348</v>
      </c>
      <c r="I50" s="18">
        <f t="shared" si="10"/>
        <v>16634095.942511141</v>
      </c>
      <c r="J50" s="14">
        <f t="shared" si="4"/>
        <v>50000000</v>
      </c>
      <c r="K50" s="14">
        <f t="shared" si="5"/>
        <v>75000000</v>
      </c>
      <c r="L50" s="14">
        <f t="shared" si="6"/>
        <v>37500000</v>
      </c>
    </row>
    <row r="51" spans="1:12">
      <c r="A51" s="16">
        <v>39</v>
      </c>
      <c r="B51" s="17">
        <f t="shared" si="2"/>
        <v>71</v>
      </c>
      <c r="C51" s="18">
        <f t="shared" si="0"/>
        <v>1800000</v>
      </c>
      <c r="D51" s="18">
        <f t="shared" si="11"/>
        <v>85200000</v>
      </c>
      <c r="E51" s="19">
        <f t="shared" si="12"/>
        <v>0.05</v>
      </c>
      <c r="F51" s="18">
        <f t="shared" si="13"/>
        <v>15665800.739636742</v>
      </c>
      <c r="G51" s="18">
        <f t="shared" si="14"/>
        <v>241781815.53237155</v>
      </c>
      <c r="H51" s="18">
        <f t="shared" si="3"/>
        <v>328981815.53237152</v>
      </c>
      <c r="I51" s="18">
        <f t="shared" si="10"/>
        <v>17465800.739636719</v>
      </c>
      <c r="J51" s="14">
        <f t="shared" si="4"/>
        <v>50000000</v>
      </c>
      <c r="K51" s="14">
        <f t="shared" si="5"/>
        <v>75000000</v>
      </c>
      <c r="L51" s="14">
        <f t="shared" si="6"/>
        <v>37500000</v>
      </c>
    </row>
    <row r="52" spans="1:12">
      <c r="A52" s="26">
        <v>40</v>
      </c>
      <c r="B52" s="27">
        <f t="shared" si="2"/>
        <v>72</v>
      </c>
      <c r="C52" s="25">
        <f t="shared" si="0"/>
        <v>1800000</v>
      </c>
      <c r="D52" s="25">
        <f t="shared" si="11"/>
        <v>87000000</v>
      </c>
      <c r="E52" s="28">
        <f t="shared" si="12"/>
        <v>0.05</v>
      </c>
      <c r="F52" s="25">
        <f t="shared" si="13"/>
        <v>16539090.776618578</v>
      </c>
      <c r="G52" s="25">
        <f t="shared" si="14"/>
        <v>258320906.30899012</v>
      </c>
      <c r="H52" s="25">
        <f t="shared" si="3"/>
        <v>347320906.30899012</v>
      </c>
      <c r="I52" s="25">
        <f t="shared" si="10"/>
        <v>18339090.7766186</v>
      </c>
      <c r="J52" s="14">
        <f t="shared" si="4"/>
        <v>50000000</v>
      </c>
      <c r="K52" s="14">
        <f t="shared" si="5"/>
        <v>75000000</v>
      </c>
      <c r="L52" s="14">
        <f t="shared" si="6"/>
        <v>37500000</v>
      </c>
    </row>
  </sheetData>
  <phoneticPr fontId="3"/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2021-01-10T01:07:59Z</dcterms:created>
  <dcterms:modified xsi:type="dcterms:W3CDTF">2021-04-29T11:25:22Z</dcterms:modified>
  <cp:category/>
  <cp:contentStatus/>
</cp:coreProperties>
</file>